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55" windowHeight="5985" activeTab="0"/>
  </bookViews>
  <sheets>
    <sheet name="2005." sheetId="1" r:id="rId1"/>
  </sheets>
  <definedNames/>
  <calcPr fullCalcOnLoad="1"/>
</workbook>
</file>

<file path=xl/sharedStrings.xml><?xml version="1.0" encoding="utf-8"?>
<sst xmlns="http://schemas.openxmlformats.org/spreadsheetml/2006/main" count="81" uniqueCount="78">
  <si>
    <t>Normatíva jogcíme</t>
  </si>
  <si>
    <t>Tervezett mutató
 (fő)</t>
  </si>
  <si>
    <t>Teljesített mutató
 (fő)</t>
  </si>
  <si>
    <t>Pedagógus szakvizsga és továbbképzés</t>
  </si>
  <si>
    <t>Kötött felhasználású támogatás összesen</t>
  </si>
  <si>
    <t>Gyermek- és ifjúságvédelmi feladatok</t>
  </si>
  <si>
    <t>Szociális feladatok</t>
  </si>
  <si>
    <t>Korai fejlesztés, gondozás</t>
  </si>
  <si>
    <t>Közoktatási közalapítvány támogatása</t>
  </si>
  <si>
    <t>Normatív állami hozzájárulás összesen</t>
  </si>
  <si>
    <t>Nem kötött felhasználású támogatás össz.</t>
  </si>
  <si>
    <t xml:space="preserve">Közoktatási normatív hozzájárulás </t>
  </si>
  <si>
    <t>Pedagógiai szakmai szolgáltatás</t>
  </si>
  <si>
    <t>Különleges ellátás</t>
  </si>
  <si>
    <t>Szakmai elméleti képzés</t>
  </si>
  <si>
    <t>Nyelvi előkészítő tanfolyam</t>
  </si>
  <si>
    <t>Megyei közműv. és közgyűjt. feladatok egységes</t>
  </si>
  <si>
    <t>Megyei közműv. és közgyűjt. fa. lakosok sz. alapján</t>
  </si>
  <si>
    <t>Minőségfejlesztési feladatok</t>
  </si>
  <si>
    <t>Szociális továbbképzés és szakvizsga</t>
  </si>
  <si>
    <t>Lakosságszám után</t>
  </si>
  <si>
    <t>Intézményi ellátottak után</t>
  </si>
  <si>
    <t>Állami támogatások mindösszesen</t>
  </si>
  <si>
    <t>Otthont nyújtó ellátás (0-17 éves korig)</t>
  </si>
  <si>
    <t>Speciális ellátás</t>
  </si>
  <si>
    <t>Megyei igazgatási és sportfeladatok</t>
  </si>
  <si>
    <t>Utógondozói ellátás</t>
  </si>
  <si>
    <t xml:space="preserve">Területi gyermekvédelmi szakszolgálat </t>
  </si>
  <si>
    <t>Bentlakásos szociális otthoni ellátás</t>
  </si>
  <si>
    <t>Fogyatékos otthoni ellátása</t>
  </si>
  <si>
    <t>Megyei módszertani feladatok</t>
  </si>
  <si>
    <t>Iskolai oktatás 5-8. évf.-alap</t>
  </si>
  <si>
    <t>Iskolai oktatás 5-8. évf.-kiegészítő</t>
  </si>
  <si>
    <t>Iskolai oktatás 9-13. évf.</t>
  </si>
  <si>
    <t>Szakmai gyakorlati képzés-közbenső évf.</t>
  </si>
  <si>
    <t>Szakmai gyakorlati képzés első évf., 1 évnél hosszabb képzés</t>
  </si>
  <si>
    <t>Szakmai gyakorlati képzés záró évfolyam</t>
  </si>
  <si>
    <t>Szakmai gyakorlati képzés isklán kívül</t>
  </si>
  <si>
    <t>Gyógyped. okt.-kieg.</t>
  </si>
  <si>
    <t>Gyógypedagógiai ellátás-óvodában</t>
  </si>
  <si>
    <t>Gyógypedagógiai ellátás- 1-4 évf.</t>
  </si>
  <si>
    <t>Gyógypedagógiai ellátás- 5-8 évf.</t>
  </si>
  <si>
    <t>Gyógypedagógiai ellátás középisk., szakisk.</t>
  </si>
  <si>
    <t>Fejlesztő felkészítés</t>
  </si>
  <si>
    <t>Alapfokú művészetoktatás</t>
  </si>
  <si>
    <t>Kollégiumi ellátás szakmai feladatai-nem fogy.</t>
  </si>
  <si>
    <t>Kollégiumi ellátás szakmai feladatai-fogyatékosok</t>
  </si>
  <si>
    <t>Napközi otthoni ellátás</t>
  </si>
  <si>
    <t>Iskolaotthoni ellátás</t>
  </si>
  <si>
    <t>Kulturális, egyéb szabadidős tevékenység</t>
  </si>
  <si>
    <t>Diáksport támogatása</t>
  </si>
  <si>
    <t>Bejáró gyermekek- óvoda</t>
  </si>
  <si>
    <t>Bejáró gyermekek- középfokú oktatás</t>
  </si>
  <si>
    <t>Étkeztetés-kedvezmény nélkül</t>
  </si>
  <si>
    <t>Étkeztetés-kedvezménnyel</t>
  </si>
  <si>
    <t>Étkeztetés-ingyenes óvodai</t>
  </si>
  <si>
    <t>Kollégiumi ellátás szállásnyújt. feladatai-nem fogy.</t>
  </si>
  <si>
    <t>Kollégiumi ellátás szállásnyújt. feladatai-fogyatékos.</t>
  </si>
  <si>
    <t>Tanulók tankönyvtámogatása-általános</t>
  </si>
  <si>
    <t>Ingyenes tankönyv tám. 5-8. évf.</t>
  </si>
  <si>
    <t>Ingyenes tankönyv kieg. tám. 9-13. évf. és gyógyp.</t>
  </si>
  <si>
    <t>Szakmai és imformatikai fejlesztési feladatok</t>
  </si>
  <si>
    <t>Szakmai és imformatikai fejlesztési fel.-5-13. évf.</t>
  </si>
  <si>
    <t>Informatikai fejlesztés</t>
  </si>
  <si>
    <t>Ingyenes tankönyv tám. 1-4. évf.</t>
  </si>
  <si>
    <t>Mutató-szám eltérése fő</t>
  </si>
  <si>
    <t>Ped. felkészítés kétszintű érettségire</t>
  </si>
  <si>
    <t>Fel nem használt tám. miatti visszafiz. köt.</t>
  </si>
  <si>
    <t>Kötött felhasználású támogatások</t>
  </si>
  <si>
    <t>Átengedett SZJA elszámolása</t>
  </si>
  <si>
    <t>Egységes</t>
  </si>
  <si>
    <t>Normatíva fajlagos értéke 
(eFt)</t>
  </si>
  <si>
    <t>Tervezett támogatás
 (eFt)</t>
  </si>
  <si>
    <t xml:space="preserve"> Igénybe vehető támogatás 
e(Ft)</t>
  </si>
  <si>
    <t>Támogatás összegének eltérése 
(eFt)</t>
  </si>
  <si>
    <t xml:space="preserve">            visszafizetendő támogtás</t>
  </si>
  <si>
    <t>ebből: államháztartási tartalékként visszatartva</t>
  </si>
  <si>
    <t>13. számú melléklet Csongrád Megye Önkormányzatának 6/2006. (IV.28.) rendeletéhez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</si>
</sst>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#,##0.000"/>
    <numFmt numFmtId="166" formatCode="#,##0.0000"/>
    <numFmt numFmtId="167" formatCode="#,##0.00000"/>
  </numFmts>
  <fonts count="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Times New Roman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0"/>
      <name val="Times New Roman"/>
      <family val="1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lightGray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3" fontId="7" fillId="0" borderId="0" xfId="0" applyNumberFormat="1" applyFont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left" vertical="center" wrapText="1"/>
    </xf>
    <xf numFmtId="3" fontId="7" fillId="2" borderId="1" xfId="0" applyNumberFormat="1" applyFont="1" applyFill="1" applyBorder="1" applyAlignment="1">
      <alignment horizontal="right" vertical="center" wrapText="1"/>
    </xf>
    <xf numFmtId="3" fontId="7" fillId="0" borderId="0" xfId="0" applyNumberFormat="1" applyFont="1" applyAlignment="1">
      <alignment horizontal="left" vertical="center" wrapText="1"/>
    </xf>
    <xf numFmtId="3" fontId="7" fillId="0" borderId="1" xfId="0" applyNumberFormat="1" applyFont="1" applyFill="1" applyBorder="1" applyAlignment="1">
      <alignment vertical="center"/>
    </xf>
    <xf numFmtId="3" fontId="7" fillId="0" borderId="1" xfId="0" applyNumberFormat="1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3" fontId="4" fillId="0" borderId="1" xfId="0" applyNumberFormat="1" applyFont="1" applyFill="1" applyBorder="1" applyAlignment="1">
      <alignment vertical="center"/>
    </xf>
    <xf numFmtId="3" fontId="7" fillId="0" borderId="0" xfId="0" applyNumberFormat="1" applyFont="1" applyAlignment="1">
      <alignment/>
    </xf>
    <xf numFmtId="3" fontId="7" fillId="0" borderId="0" xfId="0" applyNumberFormat="1" applyFont="1" applyFill="1" applyAlignment="1">
      <alignment/>
    </xf>
    <xf numFmtId="3" fontId="7" fillId="0" borderId="1" xfId="0" applyNumberFormat="1" applyFont="1" applyBorder="1" applyAlignment="1">
      <alignment/>
    </xf>
    <xf numFmtId="3" fontId="7" fillId="0" borderId="1" xfId="0" applyNumberFormat="1" applyFont="1" applyFill="1" applyBorder="1" applyAlignment="1">
      <alignment/>
    </xf>
    <xf numFmtId="3" fontId="4" fillId="0" borderId="1" xfId="0" applyNumberFormat="1" applyFont="1" applyFill="1" applyBorder="1" applyAlignment="1">
      <alignment/>
    </xf>
    <xf numFmtId="3" fontId="4" fillId="0" borderId="0" xfId="0" applyNumberFormat="1" applyFont="1" applyAlignment="1">
      <alignment/>
    </xf>
    <xf numFmtId="165" fontId="4" fillId="2" borderId="1" xfId="0" applyNumberFormat="1" applyFont="1" applyFill="1" applyBorder="1" applyAlignment="1">
      <alignment/>
    </xf>
    <xf numFmtId="3" fontId="4" fillId="2" borderId="1" xfId="0" applyNumberFormat="1" applyFont="1" applyFill="1" applyBorder="1" applyAlignment="1">
      <alignment/>
    </xf>
    <xf numFmtId="3" fontId="7" fillId="2" borderId="1" xfId="0" applyNumberFormat="1" applyFont="1" applyFill="1" applyBorder="1" applyAlignment="1">
      <alignment/>
    </xf>
    <xf numFmtId="3" fontId="7" fillId="0" borderId="1" xfId="0" applyNumberFormat="1" applyFont="1" applyFill="1" applyBorder="1" applyAlignment="1">
      <alignment horizontal="left" vertical="center" wrapText="1"/>
    </xf>
    <xf numFmtId="3" fontId="7" fillId="0" borderId="1" xfId="0" applyNumberFormat="1" applyFont="1" applyFill="1" applyBorder="1" applyAlignment="1">
      <alignment horizontal="left" vertical="center" indent="1"/>
    </xf>
    <xf numFmtId="3" fontId="7" fillId="0" borderId="1" xfId="0" applyNumberFormat="1" applyFont="1" applyFill="1" applyBorder="1" applyAlignment="1">
      <alignment horizontal="left" indent="1"/>
    </xf>
    <xf numFmtId="3" fontId="4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0" xfId="0" applyNumberFormat="1" applyFont="1" applyFill="1" applyAlignment="1">
      <alignment/>
    </xf>
    <xf numFmtId="4" fontId="7" fillId="2" borderId="1" xfId="0" applyNumberFormat="1" applyFont="1" applyFill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/>
    </xf>
    <xf numFmtId="164" fontId="4" fillId="0" borderId="1" xfId="0" applyNumberFormat="1" applyFont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left" vertical="center" wrapText="1"/>
    </xf>
    <xf numFmtId="164" fontId="7" fillId="0" borderId="1" xfId="0" applyNumberFormat="1" applyFont="1" applyBorder="1" applyAlignment="1">
      <alignment vertical="center"/>
    </xf>
    <xf numFmtId="164" fontId="7" fillId="0" borderId="1" xfId="0" applyNumberFormat="1" applyFont="1" applyFill="1" applyBorder="1" applyAlignment="1">
      <alignment vertical="center"/>
    </xf>
    <xf numFmtId="164" fontId="4" fillId="0" borderId="1" xfId="0" applyNumberFormat="1" applyFont="1" applyBorder="1" applyAlignment="1">
      <alignment vertical="center"/>
    </xf>
    <xf numFmtId="164" fontId="7" fillId="0" borderId="0" xfId="0" applyNumberFormat="1" applyFont="1" applyAlignment="1">
      <alignment/>
    </xf>
    <xf numFmtId="164" fontId="7" fillId="0" borderId="1" xfId="0" applyNumberFormat="1" applyFont="1" applyFill="1" applyBorder="1" applyAlignment="1">
      <alignment/>
    </xf>
    <xf numFmtId="164" fontId="7" fillId="0" borderId="1" xfId="0" applyNumberFormat="1" applyFont="1" applyBorder="1" applyAlignment="1">
      <alignment/>
    </xf>
    <xf numFmtId="164" fontId="4" fillId="0" borderId="1" xfId="0" applyNumberFormat="1" applyFont="1" applyFill="1" applyBorder="1" applyAlignment="1">
      <alignment/>
    </xf>
    <xf numFmtId="4" fontId="7" fillId="2" borderId="1" xfId="0" applyNumberFormat="1" applyFont="1" applyFill="1" applyBorder="1" applyAlignment="1">
      <alignment horizontal="right" vertical="center" wrapText="1"/>
    </xf>
    <xf numFmtId="164" fontId="7" fillId="2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Alignment="1">
      <alignment/>
    </xf>
    <xf numFmtId="164" fontId="4" fillId="0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vertical="center"/>
    </xf>
    <xf numFmtId="164" fontId="7" fillId="0" borderId="0" xfId="0" applyNumberFormat="1" applyFont="1" applyFill="1" applyAlignment="1">
      <alignment/>
    </xf>
    <xf numFmtId="4" fontId="7" fillId="2" borderId="1" xfId="0" applyNumberFormat="1" applyFont="1" applyFill="1" applyBorder="1" applyAlignment="1">
      <alignment/>
    </xf>
    <xf numFmtId="4" fontId="4" fillId="2" borderId="1" xfId="0" applyNumberFormat="1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4" fontId="4" fillId="0" borderId="3" xfId="0" applyNumberFormat="1" applyFont="1" applyFill="1" applyBorder="1" applyAlignment="1">
      <alignment/>
    </xf>
    <xf numFmtId="3" fontId="4" fillId="0" borderId="3" xfId="0" applyNumberFormat="1" applyFont="1" applyFill="1" applyBorder="1" applyAlignment="1">
      <alignment/>
    </xf>
    <xf numFmtId="3" fontId="4" fillId="0" borderId="3" xfId="0" applyNumberFormat="1" applyFont="1" applyBorder="1" applyAlignment="1">
      <alignment/>
    </xf>
    <xf numFmtId="164" fontId="4" fillId="0" borderId="3" xfId="0" applyNumberFormat="1" applyFont="1" applyFill="1" applyBorder="1" applyAlignment="1">
      <alignment/>
    </xf>
    <xf numFmtId="164" fontId="4" fillId="0" borderId="3" xfId="0" applyNumberFormat="1" applyFont="1" applyBorder="1" applyAlignment="1">
      <alignment/>
    </xf>
    <xf numFmtId="164" fontId="4" fillId="0" borderId="4" xfId="0" applyNumberFormat="1" applyFont="1" applyBorder="1" applyAlignment="1">
      <alignment/>
    </xf>
    <xf numFmtId="3" fontId="4" fillId="0" borderId="5" xfId="0" applyNumberFormat="1" applyFont="1" applyFill="1" applyBorder="1" applyAlignment="1">
      <alignment/>
    </xf>
    <xf numFmtId="4" fontId="4" fillId="0" borderId="6" xfId="0" applyNumberFormat="1" applyFont="1" applyFill="1" applyBorder="1" applyAlignment="1">
      <alignment/>
    </xf>
    <xf numFmtId="3" fontId="4" fillId="0" borderId="6" xfId="0" applyNumberFormat="1" applyFont="1" applyFill="1" applyBorder="1" applyAlignment="1">
      <alignment/>
    </xf>
    <xf numFmtId="3" fontId="4" fillId="0" borderId="6" xfId="0" applyNumberFormat="1" applyFont="1" applyBorder="1" applyAlignment="1">
      <alignment/>
    </xf>
    <xf numFmtId="164" fontId="4" fillId="0" borderId="6" xfId="0" applyNumberFormat="1" applyFont="1" applyFill="1" applyBorder="1" applyAlignment="1">
      <alignment/>
    </xf>
    <xf numFmtId="164" fontId="4" fillId="0" borderId="6" xfId="0" applyNumberFormat="1" applyFont="1" applyBorder="1" applyAlignment="1">
      <alignment/>
    </xf>
    <xf numFmtId="164" fontId="4" fillId="0" borderId="7" xfId="0" applyNumberFormat="1" applyFont="1" applyBorder="1" applyAlignment="1">
      <alignment/>
    </xf>
    <xf numFmtId="3" fontId="8" fillId="0" borderId="0" xfId="0" applyNumberFormat="1" applyFont="1" applyFill="1" applyAlignment="1">
      <alignment horizontal="center" shrinkToFit="1"/>
    </xf>
    <xf numFmtId="0" fontId="8" fillId="0" borderId="0" xfId="0" applyFont="1" applyAlignment="1">
      <alignment horizontal="center" shrinkToFi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L12" sqref="L12"/>
    </sheetView>
  </sheetViews>
  <sheetFormatPr defaultColWidth="9.140625" defaultRowHeight="12.75"/>
  <cols>
    <col min="1" max="1" width="41.140625" style="10" customWidth="1"/>
    <col min="2" max="2" width="10.8515625" style="40" customWidth="1"/>
    <col min="3" max="3" width="9.8515625" style="10" customWidth="1"/>
    <col min="4" max="4" width="10.00390625" style="9" customWidth="1"/>
    <col min="5" max="5" width="10.421875" style="40" customWidth="1"/>
    <col min="6" max="6" width="12.7109375" style="43" customWidth="1"/>
    <col min="7" max="7" width="13.7109375" style="32" customWidth="1"/>
    <col min="8" max="8" width="10.28125" style="9" customWidth="1"/>
    <col min="9" max="9" width="13.57421875" style="32" customWidth="1"/>
    <col min="10" max="16384" width="9.140625" style="9" customWidth="1"/>
  </cols>
  <sheetData>
    <row r="1" spans="1:8" ht="15.75">
      <c r="A1" s="60" t="s">
        <v>77</v>
      </c>
      <c r="B1" s="61"/>
      <c r="C1" s="61"/>
      <c r="D1" s="61"/>
      <c r="E1" s="61"/>
      <c r="F1" s="61"/>
      <c r="G1" s="61"/>
      <c r="H1" s="61"/>
    </row>
    <row r="3" spans="1:9" s="1" customFormat="1" ht="53.25" customHeight="1">
      <c r="A3" s="21" t="s">
        <v>0</v>
      </c>
      <c r="B3" s="39" t="s">
        <v>71</v>
      </c>
      <c r="C3" s="21" t="s">
        <v>1</v>
      </c>
      <c r="D3" s="22" t="s">
        <v>2</v>
      </c>
      <c r="E3" s="39" t="s">
        <v>71</v>
      </c>
      <c r="F3" s="41" t="s">
        <v>72</v>
      </c>
      <c r="G3" s="27" t="s">
        <v>73</v>
      </c>
      <c r="H3" s="22" t="s">
        <v>65</v>
      </c>
      <c r="I3" s="27" t="s">
        <v>74</v>
      </c>
    </row>
    <row r="4" spans="1:9" s="4" customFormat="1" ht="18" customHeight="1">
      <c r="A4" s="18" t="s">
        <v>5</v>
      </c>
      <c r="B4" s="24"/>
      <c r="C4" s="2"/>
      <c r="D4" s="2"/>
      <c r="E4" s="24"/>
      <c r="F4" s="37"/>
      <c r="G4" s="37"/>
      <c r="H4" s="2"/>
      <c r="I4" s="28"/>
    </row>
    <row r="5" spans="1:9" s="7" customFormat="1" ht="12" customHeight="1">
      <c r="A5" s="19" t="s">
        <v>23</v>
      </c>
      <c r="B5" s="25">
        <v>857.2</v>
      </c>
      <c r="C5" s="5">
        <v>521</v>
      </c>
      <c r="D5" s="6">
        <v>449</v>
      </c>
      <c r="E5" s="25">
        <v>200.866666666667</v>
      </c>
      <c r="F5" s="30">
        <f>C5*B5</f>
        <v>446601.2</v>
      </c>
      <c r="G5" s="29">
        <f>D5*B5</f>
        <v>384882.80000000005</v>
      </c>
      <c r="H5" s="6">
        <f>D5-C5</f>
        <v>-72</v>
      </c>
      <c r="I5" s="29">
        <f>H5*B5</f>
        <v>-61718.4</v>
      </c>
    </row>
    <row r="6" spans="1:9" s="7" customFormat="1" ht="12" customHeight="1">
      <c r="A6" s="19" t="s">
        <v>13</v>
      </c>
      <c r="B6" s="25">
        <v>958.2</v>
      </c>
      <c r="C6" s="5">
        <v>136</v>
      </c>
      <c r="D6" s="6">
        <v>205</v>
      </c>
      <c r="E6" s="25">
        <v>-320.133333333333</v>
      </c>
      <c r="F6" s="30">
        <f>C6*B6</f>
        <v>130315.20000000001</v>
      </c>
      <c r="G6" s="29">
        <f>D6*$B6</f>
        <v>196431</v>
      </c>
      <c r="H6" s="6">
        <f>D6-C6</f>
        <v>69</v>
      </c>
      <c r="I6" s="29">
        <f>H6*B6</f>
        <v>66115.8</v>
      </c>
    </row>
    <row r="7" spans="1:9" s="7" customFormat="1" ht="12" customHeight="1">
      <c r="A7" s="19" t="s">
        <v>24</v>
      </c>
      <c r="B7" s="25">
        <v>1029.78</v>
      </c>
      <c r="C7" s="5">
        <v>34</v>
      </c>
      <c r="D7" s="6">
        <v>27</v>
      </c>
      <c r="E7" s="25">
        <v>-639.186666666667</v>
      </c>
      <c r="F7" s="30">
        <f>C7*B7</f>
        <v>35012.52</v>
      </c>
      <c r="G7" s="29">
        <f>D7*$B7</f>
        <v>27804.059999999998</v>
      </c>
      <c r="H7" s="6">
        <f>D7-C7</f>
        <v>-7</v>
      </c>
      <c r="I7" s="29">
        <f>H7*B7</f>
        <v>-7208.46</v>
      </c>
    </row>
    <row r="8" spans="1:9" s="7" customFormat="1" ht="12" customHeight="1">
      <c r="A8" s="19" t="s">
        <v>26</v>
      </c>
      <c r="B8" s="25">
        <v>780</v>
      </c>
      <c r="C8" s="5">
        <v>218</v>
      </c>
      <c r="D8" s="6">
        <v>207</v>
      </c>
      <c r="E8" s="25">
        <v>-171.333333333333</v>
      </c>
      <c r="F8" s="30">
        <f>C8*B8</f>
        <v>170040</v>
      </c>
      <c r="G8" s="29">
        <f>D8*$B8</f>
        <v>161460</v>
      </c>
      <c r="H8" s="6">
        <f>D8-C8</f>
        <v>-11</v>
      </c>
      <c r="I8" s="29">
        <f>H8*B8</f>
        <v>-8580</v>
      </c>
    </row>
    <row r="9" spans="1:9" s="7" customFormat="1" ht="12" customHeight="1">
      <c r="A9" s="19" t="s">
        <v>27</v>
      </c>
      <c r="B9" s="25">
        <v>71.5</v>
      </c>
      <c r="C9" s="5">
        <v>909</v>
      </c>
      <c r="D9" s="5">
        <v>888</v>
      </c>
      <c r="E9" s="25">
        <v>1439.33333333333</v>
      </c>
      <c r="F9" s="30">
        <f>C9*B9</f>
        <v>64993.5</v>
      </c>
      <c r="G9" s="29">
        <f>D9*$B9</f>
        <v>63492</v>
      </c>
      <c r="H9" s="6">
        <f>D9-C9</f>
        <v>-21</v>
      </c>
      <c r="I9" s="29">
        <f>H9*B9</f>
        <v>-1501.5</v>
      </c>
    </row>
    <row r="10" spans="1:9" s="7" customFormat="1" ht="18" customHeight="1">
      <c r="A10" s="5" t="s">
        <v>6</v>
      </c>
      <c r="B10" s="24"/>
      <c r="C10" s="2"/>
      <c r="D10" s="2"/>
      <c r="E10" s="24"/>
      <c r="F10" s="42"/>
      <c r="G10" s="37"/>
      <c r="H10" s="2"/>
      <c r="I10" s="28"/>
    </row>
    <row r="11" spans="1:9" s="7" customFormat="1" ht="12" customHeight="1">
      <c r="A11" s="19" t="s">
        <v>28</v>
      </c>
      <c r="B11" s="25">
        <v>769.2</v>
      </c>
      <c r="C11" s="5">
        <v>1137</v>
      </c>
      <c r="D11" s="6">
        <v>1140</v>
      </c>
      <c r="E11" s="25">
        <v>1386.2</v>
      </c>
      <c r="F11" s="30">
        <f>C11*B11</f>
        <v>874580.4</v>
      </c>
      <c r="G11" s="29">
        <f>D11*$B11</f>
        <v>876888</v>
      </c>
      <c r="H11" s="6">
        <f>D11-C11</f>
        <v>3</v>
      </c>
      <c r="I11" s="29">
        <f>H11*B11</f>
        <v>2307.6000000000004</v>
      </c>
    </row>
    <row r="12" spans="1:9" s="7" customFormat="1" ht="12" customHeight="1">
      <c r="A12" s="19" t="s">
        <v>30</v>
      </c>
      <c r="B12" s="24"/>
      <c r="C12" s="2"/>
      <c r="D12" s="2"/>
      <c r="E12" s="24"/>
      <c r="F12" s="30">
        <v>13000</v>
      </c>
      <c r="G12" s="29">
        <v>13000</v>
      </c>
      <c r="H12" s="2"/>
      <c r="I12" s="29">
        <f>H12*B12</f>
        <v>0</v>
      </c>
    </row>
    <row r="13" spans="1:9" s="7" customFormat="1" ht="12" customHeight="1">
      <c r="A13" s="19" t="s">
        <v>29</v>
      </c>
      <c r="B13" s="25">
        <v>820.6</v>
      </c>
      <c r="C13" s="5">
        <v>771</v>
      </c>
      <c r="D13" s="6">
        <v>763</v>
      </c>
      <c r="E13" s="25">
        <v>727.266666666667</v>
      </c>
      <c r="F13" s="30">
        <f>C13*B13</f>
        <v>632682.6</v>
      </c>
      <c r="G13" s="29">
        <f>D13*$B13</f>
        <v>626117.8</v>
      </c>
      <c r="H13" s="6">
        <f>D13-C13</f>
        <v>-8</v>
      </c>
      <c r="I13" s="29">
        <f>H13*B13</f>
        <v>-6564.8</v>
      </c>
    </row>
    <row r="14" spans="1:9" s="7" customFormat="1" ht="18" customHeight="1">
      <c r="A14" s="5" t="s">
        <v>11</v>
      </c>
      <c r="B14" s="24"/>
      <c r="C14" s="2"/>
      <c r="D14" s="2"/>
      <c r="E14" s="24"/>
      <c r="F14" s="42"/>
      <c r="G14" s="37"/>
      <c r="H14" s="2"/>
      <c r="I14" s="28"/>
    </row>
    <row r="15" spans="1:9" s="7" customFormat="1" ht="12" customHeight="1">
      <c r="A15" s="19" t="s">
        <v>33</v>
      </c>
      <c r="B15" s="25">
        <v>262</v>
      </c>
      <c r="C15" s="5">
        <v>4715</v>
      </c>
      <c r="D15" s="6">
        <v>4675</v>
      </c>
      <c r="E15" s="25">
        <v>7630.33333333333</v>
      </c>
      <c r="F15" s="30">
        <f>C15*B15</f>
        <v>1235330</v>
      </c>
      <c r="G15" s="29">
        <f>D15*$B15</f>
        <v>1224850</v>
      </c>
      <c r="H15" s="6">
        <f>D15-C15</f>
        <v>-40</v>
      </c>
      <c r="I15" s="29">
        <f>H15*B15</f>
        <v>-10480</v>
      </c>
    </row>
    <row r="16" spans="1:9" s="7" customFormat="1" ht="12" customHeight="1">
      <c r="A16" s="19" t="s">
        <v>31</v>
      </c>
      <c r="B16" s="25">
        <v>212</v>
      </c>
      <c r="C16" s="5">
        <v>325</v>
      </c>
      <c r="D16" s="6">
        <v>325</v>
      </c>
      <c r="E16" s="25">
        <v>400.333333333333</v>
      </c>
      <c r="F16" s="30">
        <f aca="true" t="shared" si="0" ref="F16:F55">C16*B16</f>
        <v>68900</v>
      </c>
      <c r="G16" s="29">
        <f aca="true" t="shared" si="1" ref="G16:G55">D16*$B16</f>
        <v>68900</v>
      </c>
      <c r="H16" s="6">
        <f aca="true" t="shared" si="2" ref="H16:H55">D16-C16</f>
        <v>0</v>
      </c>
      <c r="I16" s="29">
        <f aca="true" t="shared" si="3" ref="I16:I55">H16*B16</f>
        <v>0</v>
      </c>
    </row>
    <row r="17" spans="1:9" s="7" customFormat="1" ht="12" customHeight="1">
      <c r="A17" s="19" t="s">
        <v>32</v>
      </c>
      <c r="B17" s="25">
        <v>10</v>
      </c>
      <c r="C17" s="5">
        <v>108</v>
      </c>
      <c r="D17" s="6">
        <v>108</v>
      </c>
      <c r="E17" s="25">
        <v>173.333333333333</v>
      </c>
      <c r="F17" s="30">
        <f>C17*B17</f>
        <v>1080</v>
      </c>
      <c r="G17" s="29">
        <f>D17*$B17</f>
        <v>1080</v>
      </c>
      <c r="H17" s="6">
        <f>D17-C17</f>
        <v>0</v>
      </c>
      <c r="I17" s="29">
        <f>H17*B17</f>
        <v>0</v>
      </c>
    </row>
    <row r="18" spans="1:9" s="7" customFormat="1" ht="12" customHeight="1">
      <c r="A18" s="19" t="s">
        <v>14</v>
      </c>
      <c r="B18" s="25">
        <v>210</v>
      </c>
      <c r="C18" s="5">
        <v>1418</v>
      </c>
      <c r="D18" s="6">
        <v>1421</v>
      </c>
      <c r="E18" s="25">
        <v>2227.33333333333</v>
      </c>
      <c r="F18" s="30">
        <f t="shared" si="0"/>
        <v>297780</v>
      </c>
      <c r="G18" s="29">
        <f t="shared" si="1"/>
        <v>298410</v>
      </c>
      <c r="H18" s="6">
        <f t="shared" si="2"/>
        <v>3</v>
      </c>
      <c r="I18" s="29">
        <f t="shared" si="3"/>
        <v>630</v>
      </c>
    </row>
    <row r="19" spans="1:9" s="7" customFormat="1" ht="12" customHeight="1">
      <c r="A19" s="19" t="s">
        <v>34</v>
      </c>
      <c r="B19" s="25">
        <v>112</v>
      </c>
      <c r="C19" s="5">
        <v>157</v>
      </c>
      <c r="D19" s="6">
        <v>117</v>
      </c>
      <c r="E19" s="25">
        <v>133.666666666667</v>
      </c>
      <c r="F19" s="30">
        <f t="shared" si="0"/>
        <v>17584</v>
      </c>
      <c r="G19" s="29">
        <f t="shared" si="1"/>
        <v>13104</v>
      </c>
      <c r="H19" s="6">
        <f t="shared" si="2"/>
        <v>-40</v>
      </c>
      <c r="I19" s="29">
        <f t="shared" si="3"/>
        <v>-4480</v>
      </c>
    </row>
    <row r="20" spans="1:9" s="7" customFormat="1" ht="12" customHeight="1">
      <c r="A20" s="19" t="s">
        <v>35</v>
      </c>
      <c r="B20" s="25">
        <v>156.8</v>
      </c>
      <c r="C20" s="5">
        <v>360</v>
      </c>
      <c r="D20" s="6">
        <v>364</v>
      </c>
      <c r="E20" s="25">
        <v>500.8</v>
      </c>
      <c r="F20" s="30">
        <f t="shared" si="0"/>
        <v>56448.00000000001</v>
      </c>
      <c r="G20" s="29">
        <f t="shared" si="1"/>
        <v>57075.200000000004</v>
      </c>
      <c r="H20" s="6">
        <f t="shared" si="2"/>
        <v>4</v>
      </c>
      <c r="I20" s="29">
        <f t="shared" si="3"/>
        <v>627.2</v>
      </c>
    </row>
    <row r="21" spans="1:9" s="7" customFormat="1" ht="12" customHeight="1">
      <c r="A21" s="19" t="s">
        <v>36</v>
      </c>
      <c r="B21" s="25">
        <v>67.2</v>
      </c>
      <c r="C21" s="5">
        <v>306</v>
      </c>
      <c r="D21" s="6">
        <v>303</v>
      </c>
      <c r="E21" s="25">
        <v>461.2</v>
      </c>
      <c r="F21" s="30">
        <f t="shared" si="0"/>
        <v>20563.2</v>
      </c>
      <c r="G21" s="29">
        <f t="shared" si="1"/>
        <v>20361.600000000002</v>
      </c>
      <c r="H21" s="6">
        <f t="shared" si="2"/>
        <v>-3</v>
      </c>
      <c r="I21" s="29">
        <f t="shared" si="3"/>
        <v>-201.60000000000002</v>
      </c>
    </row>
    <row r="22" spans="1:9" s="7" customFormat="1" ht="12" customHeight="1">
      <c r="A22" s="19" t="s">
        <v>37</v>
      </c>
      <c r="B22" s="25">
        <v>22.4</v>
      </c>
      <c r="C22" s="5">
        <v>338</v>
      </c>
      <c r="D22" s="6">
        <v>466</v>
      </c>
      <c r="E22" s="25">
        <v>719.066666666667</v>
      </c>
      <c r="F22" s="30">
        <f t="shared" si="0"/>
        <v>7571.2</v>
      </c>
      <c r="G22" s="29">
        <f t="shared" si="1"/>
        <v>10438.4</v>
      </c>
      <c r="H22" s="6">
        <f t="shared" si="2"/>
        <v>128</v>
      </c>
      <c r="I22" s="29">
        <f t="shared" si="3"/>
        <v>2867.2</v>
      </c>
    </row>
    <row r="23" spans="1:9" s="7" customFormat="1" ht="12" customHeight="1">
      <c r="A23" s="19" t="s">
        <v>39</v>
      </c>
      <c r="B23" s="25">
        <v>464</v>
      </c>
      <c r="C23" s="5">
        <v>42</v>
      </c>
      <c r="D23" s="6">
        <v>42</v>
      </c>
      <c r="E23" s="25">
        <v>-239.333333333333</v>
      </c>
      <c r="F23" s="30">
        <f t="shared" si="0"/>
        <v>19488</v>
      </c>
      <c r="G23" s="29">
        <f t="shared" si="1"/>
        <v>19488</v>
      </c>
      <c r="H23" s="6">
        <f t="shared" si="2"/>
        <v>0</v>
      </c>
      <c r="I23" s="29">
        <f t="shared" si="3"/>
        <v>0</v>
      </c>
    </row>
    <row r="24" spans="1:9" s="7" customFormat="1" ht="12" customHeight="1">
      <c r="A24" s="19" t="s">
        <v>38</v>
      </c>
      <c r="B24" s="25">
        <v>10</v>
      </c>
      <c r="C24" s="5">
        <v>12</v>
      </c>
      <c r="D24" s="6">
        <v>12</v>
      </c>
      <c r="E24" s="25">
        <v>13.3333333333333</v>
      </c>
      <c r="F24" s="30">
        <f t="shared" si="0"/>
        <v>120</v>
      </c>
      <c r="G24" s="29">
        <f t="shared" si="1"/>
        <v>120</v>
      </c>
      <c r="H24" s="6">
        <f t="shared" si="2"/>
        <v>0</v>
      </c>
      <c r="I24" s="29">
        <f t="shared" si="3"/>
        <v>0</v>
      </c>
    </row>
    <row r="25" spans="1:9" s="7" customFormat="1" ht="12" customHeight="1">
      <c r="A25" s="19" t="s">
        <v>40</v>
      </c>
      <c r="B25" s="25">
        <v>464</v>
      </c>
      <c r="C25" s="5">
        <v>222</v>
      </c>
      <c r="D25" s="6">
        <v>225</v>
      </c>
      <c r="E25" s="25">
        <v>64.6666666666666</v>
      </c>
      <c r="F25" s="30">
        <f t="shared" si="0"/>
        <v>103008</v>
      </c>
      <c r="G25" s="29">
        <f t="shared" si="1"/>
        <v>104400</v>
      </c>
      <c r="H25" s="6">
        <f t="shared" si="2"/>
        <v>3</v>
      </c>
      <c r="I25" s="29">
        <f t="shared" si="3"/>
        <v>1392</v>
      </c>
    </row>
    <row r="26" spans="1:9" s="7" customFormat="1" ht="12" customHeight="1">
      <c r="A26" s="19" t="s">
        <v>38</v>
      </c>
      <c r="B26" s="25">
        <v>10</v>
      </c>
      <c r="C26" s="5">
        <v>66</v>
      </c>
      <c r="D26" s="6">
        <v>69</v>
      </c>
      <c r="E26" s="25">
        <v>107.333333333333</v>
      </c>
      <c r="F26" s="30">
        <f t="shared" si="0"/>
        <v>660</v>
      </c>
      <c r="G26" s="29">
        <f t="shared" si="1"/>
        <v>690</v>
      </c>
      <c r="H26" s="6">
        <f t="shared" si="2"/>
        <v>3</v>
      </c>
      <c r="I26" s="29">
        <f t="shared" si="3"/>
        <v>30</v>
      </c>
    </row>
    <row r="27" spans="1:9" s="7" customFormat="1" ht="12" customHeight="1">
      <c r="A27" s="19" t="s">
        <v>41</v>
      </c>
      <c r="B27" s="25">
        <v>464</v>
      </c>
      <c r="C27" s="5">
        <v>306</v>
      </c>
      <c r="D27" s="6">
        <v>303</v>
      </c>
      <c r="E27" s="25">
        <v>196.666666666667</v>
      </c>
      <c r="F27" s="30">
        <f t="shared" si="0"/>
        <v>141984</v>
      </c>
      <c r="G27" s="29">
        <f t="shared" si="1"/>
        <v>140592</v>
      </c>
      <c r="H27" s="6">
        <f t="shared" si="2"/>
        <v>-3</v>
      </c>
      <c r="I27" s="29">
        <f t="shared" si="3"/>
        <v>-1392</v>
      </c>
    </row>
    <row r="28" spans="1:9" s="7" customFormat="1" ht="12" customHeight="1">
      <c r="A28" s="19" t="s">
        <v>38</v>
      </c>
      <c r="B28" s="25">
        <v>10</v>
      </c>
      <c r="C28" s="5">
        <v>106</v>
      </c>
      <c r="D28" s="6">
        <v>103</v>
      </c>
      <c r="E28" s="25">
        <v>166</v>
      </c>
      <c r="F28" s="30">
        <f t="shared" si="0"/>
        <v>1060</v>
      </c>
      <c r="G28" s="29">
        <f t="shared" si="1"/>
        <v>1030</v>
      </c>
      <c r="H28" s="6">
        <f t="shared" si="2"/>
        <v>-3</v>
      </c>
      <c r="I28" s="29">
        <f t="shared" si="3"/>
        <v>-30</v>
      </c>
    </row>
    <row r="29" spans="1:9" s="7" customFormat="1" ht="12" customHeight="1">
      <c r="A29" s="19" t="s">
        <v>42</v>
      </c>
      <c r="B29" s="25">
        <v>464</v>
      </c>
      <c r="C29" s="5">
        <v>199</v>
      </c>
      <c r="D29" s="6">
        <v>202</v>
      </c>
      <c r="E29" s="25">
        <v>26.3333333333334</v>
      </c>
      <c r="F29" s="30">
        <f t="shared" si="0"/>
        <v>92336</v>
      </c>
      <c r="G29" s="29">
        <f t="shared" si="1"/>
        <v>93728</v>
      </c>
      <c r="H29" s="6">
        <f t="shared" si="2"/>
        <v>3</v>
      </c>
      <c r="I29" s="29">
        <f t="shared" si="3"/>
        <v>1392</v>
      </c>
    </row>
    <row r="30" spans="1:9" s="7" customFormat="1" ht="12" customHeight="1">
      <c r="A30" s="19" t="s">
        <v>7</v>
      </c>
      <c r="B30" s="25">
        <v>240</v>
      </c>
      <c r="C30" s="5">
        <v>3</v>
      </c>
      <c r="D30" s="6">
        <v>21</v>
      </c>
      <c r="E30" s="25">
        <v>-131</v>
      </c>
      <c r="F30" s="30">
        <f t="shared" si="0"/>
        <v>720</v>
      </c>
      <c r="G30" s="29">
        <f t="shared" si="1"/>
        <v>5040</v>
      </c>
      <c r="H30" s="6">
        <f t="shared" si="2"/>
        <v>18</v>
      </c>
      <c r="I30" s="29">
        <f t="shared" si="3"/>
        <v>4320</v>
      </c>
    </row>
    <row r="31" spans="1:9" s="7" customFormat="1" ht="12" customHeight="1">
      <c r="A31" s="19" t="s">
        <v>43</v>
      </c>
      <c r="B31" s="25">
        <v>325</v>
      </c>
      <c r="C31" s="5">
        <v>0</v>
      </c>
      <c r="D31" s="6">
        <v>11</v>
      </c>
      <c r="E31" s="25">
        <v>-202</v>
      </c>
      <c r="F31" s="30">
        <f t="shared" si="0"/>
        <v>0</v>
      </c>
      <c r="G31" s="29">
        <f t="shared" si="1"/>
        <v>3575</v>
      </c>
      <c r="H31" s="6">
        <f t="shared" si="2"/>
        <v>11</v>
      </c>
      <c r="I31" s="29">
        <f t="shared" si="3"/>
        <v>3575</v>
      </c>
    </row>
    <row r="32" spans="1:9" s="7" customFormat="1" ht="12" customHeight="1">
      <c r="A32" s="19" t="s">
        <v>44</v>
      </c>
      <c r="B32" s="25">
        <v>59</v>
      </c>
      <c r="C32" s="5">
        <v>339</v>
      </c>
      <c r="D32" s="6">
        <v>340</v>
      </c>
      <c r="E32" s="25">
        <v>527</v>
      </c>
      <c r="F32" s="30">
        <f t="shared" si="0"/>
        <v>20001</v>
      </c>
      <c r="G32" s="29">
        <f t="shared" si="1"/>
        <v>20060</v>
      </c>
      <c r="H32" s="6">
        <f t="shared" si="2"/>
        <v>1</v>
      </c>
      <c r="I32" s="29">
        <f t="shared" si="3"/>
        <v>59</v>
      </c>
    </row>
    <row r="33" spans="1:9" s="7" customFormat="1" ht="12" customHeight="1">
      <c r="A33" s="19" t="s">
        <v>45</v>
      </c>
      <c r="B33" s="25">
        <v>220</v>
      </c>
      <c r="C33" s="5">
        <v>900</v>
      </c>
      <c r="D33" s="6">
        <v>881</v>
      </c>
      <c r="E33" s="25">
        <v>1328</v>
      </c>
      <c r="F33" s="30">
        <f t="shared" si="0"/>
        <v>198000</v>
      </c>
      <c r="G33" s="29">
        <f t="shared" si="1"/>
        <v>193820</v>
      </c>
      <c r="H33" s="6">
        <f t="shared" si="2"/>
        <v>-19</v>
      </c>
      <c r="I33" s="29">
        <f t="shared" si="3"/>
        <v>-4180</v>
      </c>
    </row>
    <row r="34" spans="1:9" s="7" customFormat="1" ht="12" customHeight="1">
      <c r="A34" s="19" t="s">
        <v>46</v>
      </c>
      <c r="B34" s="25">
        <v>520</v>
      </c>
      <c r="C34" s="5">
        <v>197</v>
      </c>
      <c r="D34" s="6">
        <v>198</v>
      </c>
      <c r="E34" s="25">
        <v>-17</v>
      </c>
      <c r="F34" s="30">
        <f t="shared" si="0"/>
        <v>102440</v>
      </c>
      <c r="G34" s="29">
        <f t="shared" si="1"/>
        <v>102960</v>
      </c>
      <c r="H34" s="6">
        <f t="shared" si="2"/>
        <v>1</v>
      </c>
      <c r="I34" s="29">
        <f t="shared" si="3"/>
        <v>520</v>
      </c>
    </row>
    <row r="35" spans="1:9" s="7" customFormat="1" ht="12" customHeight="1">
      <c r="A35" s="19" t="s">
        <v>56</v>
      </c>
      <c r="B35" s="25">
        <v>130</v>
      </c>
      <c r="C35" s="5">
        <v>900</v>
      </c>
      <c r="D35" s="6">
        <v>881</v>
      </c>
      <c r="E35" s="25">
        <v>1388</v>
      </c>
      <c r="F35" s="30">
        <f t="shared" si="0"/>
        <v>117000</v>
      </c>
      <c r="G35" s="29">
        <f t="shared" si="1"/>
        <v>114530</v>
      </c>
      <c r="H35" s="6">
        <f t="shared" si="2"/>
        <v>-19</v>
      </c>
      <c r="I35" s="29">
        <f t="shared" si="3"/>
        <v>-2470</v>
      </c>
    </row>
    <row r="36" spans="1:9" s="7" customFormat="1" ht="12" customHeight="1">
      <c r="A36" s="19" t="s">
        <v>57</v>
      </c>
      <c r="B36" s="25">
        <v>240</v>
      </c>
      <c r="C36" s="5">
        <v>197</v>
      </c>
      <c r="D36" s="6">
        <v>198</v>
      </c>
      <c r="E36" s="25">
        <v>169.666666666667</v>
      </c>
      <c r="F36" s="30">
        <f t="shared" si="0"/>
        <v>47280</v>
      </c>
      <c r="G36" s="29">
        <f t="shared" si="1"/>
        <v>47520</v>
      </c>
      <c r="H36" s="6">
        <f t="shared" si="2"/>
        <v>1</v>
      </c>
      <c r="I36" s="29">
        <f t="shared" si="3"/>
        <v>240</v>
      </c>
    </row>
    <row r="37" spans="1:9" s="7" customFormat="1" ht="12" customHeight="1">
      <c r="A37" s="19" t="s">
        <v>47</v>
      </c>
      <c r="B37" s="25">
        <v>23</v>
      </c>
      <c r="C37" s="5">
        <v>280</v>
      </c>
      <c r="D37" s="6">
        <v>257</v>
      </c>
      <c r="E37" s="25">
        <v>420.666666666667</v>
      </c>
      <c r="F37" s="30">
        <f t="shared" si="0"/>
        <v>6440</v>
      </c>
      <c r="G37" s="29">
        <f t="shared" si="1"/>
        <v>5911</v>
      </c>
      <c r="H37" s="6">
        <f t="shared" si="2"/>
        <v>-23</v>
      </c>
      <c r="I37" s="29">
        <f t="shared" si="3"/>
        <v>-529</v>
      </c>
    </row>
    <row r="38" spans="1:9" s="7" customFormat="1" ht="12" customHeight="1">
      <c r="A38" s="19" t="s">
        <v>48</v>
      </c>
      <c r="B38" s="25">
        <v>32.2</v>
      </c>
      <c r="C38" s="5">
        <v>56</v>
      </c>
      <c r="D38" s="6">
        <v>55</v>
      </c>
      <c r="E38" s="25">
        <v>70.5333333333333</v>
      </c>
      <c r="F38" s="30">
        <f t="shared" si="0"/>
        <v>1803.2000000000003</v>
      </c>
      <c r="G38" s="29">
        <f t="shared" si="1"/>
        <v>1771.0000000000002</v>
      </c>
      <c r="H38" s="6">
        <f t="shared" si="2"/>
        <v>-1</v>
      </c>
      <c r="I38" s="29">
        <f t="shared" si="3"/>
        <v>-32.2</v>
      </c>
    </row>
    <row r="39" spans="1:9" s="7" customFormat="1" ht="12" customHeight="1">
      <c r="A39" s="19" t="s">
        <v>15</v>
      </c>
      <c r="B39" s="25">
        <v>76.5</v>
      </c>
      <c r="C39" s="5">
        <v>97</v>
      </c>
      <c r="D39" s="6">
        <v>83</v>
      </c>
      <c r="E39" s="25">
        <v>92</v>
      </c>
      <c r="F39" s="30">
        <f t="shared" si="0"/>
        <v>7420.5</v>
      </c>
      <c r="G39" s="29">
        <f t="shared" si="1"/>
        <v>6349.5</v>
      </c>
      <c r="H39" s="6">
        <f t="shared" si="2"/>
        <v>-14</v>
      </c>
      <c r="I39" s="29">
        <f t="shared" si="3"/>
        <v>-1071</v>
      </c>
    </row>
    <row r="40" spans="1:9" s="7" customFormat="1" ht="12" customHeight="1">
      <c r="A40" s="19" t="s">
        <v>49</v>
      </c>
      <c r="B40" s="25">
        <v>1</v>
      </c>
      <c r="C40" s="5">
        <v>6962</v>
      </c>
      <c r="D40" s="6">
        <v>6924</v>
      </c>
      <c r="E40" s="25">
        <v>11552</v>
      </c>
      <c r="F40" s="30">
        <f t="shared" si="0"/>
        <v>6962</v>
      </c>
      <c r="G40" s="29">
        <f t="shared" si="1"/>
        <v>6924</v>
      </c>
      <c r="H40" s="6">
        <f t="shared" si="2"/>
        <v>-38</v>
      </c>
      <c r="I40" s="29">
        <f t="shared" si="3"/>
        <v>-38</v>
      </c>
    </row>
    <row r="41" spans="1:9" s="7" customFormat="1" ht="12" customHeight="1">
      <c r="A41" s="19" t="s">
        <v>58</v>
      </c>
      <c r="B41" s="25">
        <v>2.4</v>
      </c>
      <c r="C41" s="5">
        <v>6984</v>
      </c>
      <c r="D41" s="5">
        <v>6811</v>
      </c>
      <c r="E41" s="25">
        <v>11407.7333333333</v>
      </c>
      <c r="F41" s="30">
        <f t="shared" si="0"/>
        <v>16761.6</v>
      </c>
      <c r="G41" s="30">
        <f t="shared" si="1"/>
        <v>16346.4</v>
      </c>
      <c r="H41" s="5">
        <f t="shared" si="2"/>
        <v>-173</v>
      </c>
      <c r="I41" s="30">
        <f t="shared" si="3"/>
        <v>-415.2</v>
      </c>
    </row>
    <row r="42" spans="1:9" s="7" customFormat="1" ht="12" customHeight="1">
      <c r="A42" s="19" t="s">
        <v>64</v>
      </c>
      <c r="B42" s="25">
        <v>3.6</v>
      </c>
      <c r="C42" s="5">
        <v>138</v>
      </c>
      <c r="D42" s="5">
        <v>0</v>
      </c>
      <c r="E42" s="25">
        <v>43.6</v>
      </c>
      <c r="F42" s="30">
        <f t="shared" si="0"/>
        <v>496.8</v>
      </c>
      <c r="G42" s="30">
        <f t="shared" si="1"/>
        <v>0</v>
      </c>
      <c r="H42" s="5">
        <f t="shared" si="2"/>
        <v>-138</v>
      </c>
      <c r="I42" s="30">
        <f t="shared" si="3"/>
        <v>-496.8</v>
      </c>
    </row>
    <row r="43" spans="1:9" s="7" customFormat="1" ht="12" customHeight="1">
      <c r="A43" s="19" t="s">
        <v>59</v>
      </c>
      <c r="B43" s="25">
        <v>7.2</v>
      </c>
      <c r="C43" s="5">
        <v>369</v>
      </c>
      <c r="D43" s="5">
        <v>260</v>
      </c>
      <c r="E43" s="25">
        <v>464.866666666667</v>
      </c>
      <c r="F43" s="30">
        <f t="shared" si="0"/>
        <v>2656.8</v>
      </c>
      <c r="G43" s="30">
        <f t="shared" si="1"/>
        <v>1872</v>
      </c>
      <c r="H43" s="5">
        <f t="shared" si="2"/>
        <v>-109</v>
      </c>
      <c r="I43" s="30">
        <f t="shared" si="3"/>
        <v>-784.8000000000001</v>
      </c>
    </row>
    <row r="44" spans="1:9" s="7" customFormat="1" ht="12" customHeight="1">
      <c r="A44" s="19" t="s">
        <v>60</v>
      </c>
      <c r="B44" s="25">
        <v>9.6</v>
      </c>
      <c r="C44" s="5">
        <v>3080</v>
      </c>
      <c r="D44" s="5">
        <v>3353</v>
      </c>
      <c r="E44" s="25">
        <v>5490.93333333333</v>
      </c>
      <c r="F44" s="30">
        <f t="shared" si="0"/>
        <v>29568</v>
      </c>
      <c r="G44" s="30">
        <f t="shared" si="1"/>
        <v>32188.8</v>
      </c>
      <c r="H44" s="5">
        <f t="shared" si="2"/>
        <v>273</v>
      </c>
      <c r="I44" s="30">
        <f t="shared" si="3"/>
        <v>2620.7999999999997</v>
      </c>
    </row>
    <row r="45" spans="1:9" s="7" customFormat="1" ht="12" customHeight="1">
      <c r="A45" s="19" t="s">
        <v>52</v>
      </c>
      <c r="B45" s="25">
        <v>15</v>
      </c>
      <c r="C45" s="5">
        <v>331</v>
      </c>
      <c r="D45" s="5">
        <v>350</v>
      </c>
      <c r="E45" s="25">
        <v>567</v>
      </c>
      <c r="F45" s="30">
        <f t="shared" si="0"/>
        <v>4965</v>
      </c>
      <c r="G45" s="30">
        <f t="shared" si="1"/>
        <v>5250</v>
      </c>
      <c r="H45" s="5">
        <f t="shared" si="2"/>
        <v>19</v>
      </c>
      <c r="I45" s="30">
        <f t="shared" si="3"/>
        <v>285</v>
      </c>
    </row>
    <row r="46" spans="1:9" s="7" customFormat="1" ht="12" customHeight="1">
      <c r="A46" s="19" t="s">
        <v>51</v>
      </c>
      <c r="B46" s="25">
        <v>25</v>
      </c>
      <c r="C46" s="5">
        <v>224</v>
      </c>
      <c r="D46" s="5">
        <v>230</v>
      </c>
      <c r="E46" s="25">
        <v>364.666666666667</v>
      </c>
      <c r="F46" s="30">
        <f t="shared" si="0"/>
        <v>5600</v>
      </c>
      <c r="G46" s="30">
        <f t="shared" si="1"/>
        <v>5750</v>
      </c>
      <c r="H46" s="5">
        <f t="shared" si="2"/>
        <v>6</v>
      </c>
      <c r="I46" s="30">
        <f t="shared" si="3"/>
        <v>150</v>
      </c>
    </row>
    <row r="47" spans="1:9" s="7" customFormat="1" ht="12" customHeight="1">
      <c r="A47" s="19" t="s">
        <v>53</v>
      </c>
      <c r="B47" s="25">
        <v>20</v>
      </c>
      <c r="C47" s="5">
        <v>1039</v>
      </c>
      <c r="D47" s="5">
        <v>767</v>
      </c>
      <c r="E47" s="25">
        <v>1355.66666666667</v>
      </c>
      <c r="F47" s="30">
        <f t="shared" si="0"/>
        <v>20780</v>
      </c>
      <c r="G47" s="30">
        <f t="shared" si="1"/>
        <v>15340</v>
      </c>
      <c r="H47" s="5">
        <f t="shared" si="2"/>
        <v>-272</v>
      </c>
      <c r="I47" s="30">
        <f t="shared" si="3"/>
        <v>-5440</v>
      </c>
    </row>
    <row r="48" spans="1:9" s="7" customFormat="1" ht="12" customHeight="1">
      <c r="A48" s="19" t="s">
        <v>54</v>
      </c>
      <c r="B48" s="25">
        <v>30</v>
      </c>
      <c r="C48" s="5">
        <v>1235</v>
      </c>
      <c r="D48" s="5">
        <v>1134</v>
      </c>
      <c r="E48" s="25">
        <v>1903.66666666667</v>
      </c>
      <c r="F48" s="30">
        <f t="shared" si="0"/>
        <v>37050</v>
      </c>
      <c r="G48" s="30">
        <f t="shared" si="1"/>
        <v>34020</v>
      </c>
      <c r="H48" s="5">
        <f t="shared" si="2"/>
        <v>-101</v>
      </c>
      <c r="I48" s="30">
        <f t="shared" si="3"/>
        <v>-3030</v>
      </c>
    </row>
    <row r="49" spans="1:9" s="7" customFormat="1" ht="12" customHeight="1">
      <c r="A49" s="19" t="s">
        <v>55</v>
      </c>
      <c r="B49" s="25">
        <v>60</v>
      </c>
      <c r="C49" s="5">
        <v>22</v>
      </c>
      <c r="D49" s="5">
        <v>12</v>
      </c>
      <c r="E49" s="25">
        <v>-16.6666666666667</v>
      </c>
      <c r="F49" s="30">
        <f>C49*B49</f>
        <v>1320</v>
      </c>
      <c r="G49" s="29">
        <f>D49*$B49</f>
        <v>720</v>
      </c>
      <c r="H49" s="6">
        <f>D49-C49</f>
        <v>-10</v>
      </c>
      <c r="I49" s="29">
        <f>H49*B49</f>
        <v>-600</v>
      </c>
    </row>
    <row r="50" spans="1:9" s="7" customFormat="1" ht="12" customHeight="1">
      <c r="A50" s="5" t="s">
        <v>25</v>
      </c>
      <c r="B50" s="25">
        <v>0.25</v>
      </c>
      <c r="C50" s="5">
        <v>429218</v>
      </c>
      <c r="D50" s="5">
        <v>429218</v>
      </c>
      <c r="E50" s="25">
        <v>715363.166666667</v>
      </c>
      <c r="F50" s="30">
        <f t="shared" si="0"/>
        <v>107304.5</v>
      </c>
      <c r="G50" s="29">
        <f t="shared" si="1"/>
        <v>107304.5</v>
      </c>
      <c r="H50" s="6">
        <f t="shared" si="2"/>
        <v>0</v>
      </c>
      <c r="I50" s="29">
        <f t="shared" si="3"/>
        <v>0</v>
      </c>
    </row>
    <row r="51" spans="1:9" s="7" customFormat="1" ht="12" customHeight="1">
      <c r="A51" s="5" t="s">
        <v>16</v>
      </c>
      <c r="B51" s="25">
        <v>103952.52</v>
      </c>
      <c r="C51" s="5">
        <v>1</v>
      </c>
      <c r="D51" s="6">
        <v>1</v>
      </c>
      <c r="E51" s="25">
        <v>-69300.0133333333</v>
      </c>
      <c r="F51" s="30">
        <f t="shared" si="0"/>
        <v>103952.52</v>
      </c>
      <c r="G51" s="29">
        <f t="shared" si="1"/>
        <v>103952.52</v>
      </c>
      <c r="H51" s="6">
        <f t="shared" si="2"/>
        <v>0</v>
      </c>
      <c r="I51" s="29">
        <f t="shared" si="3"/>
        <v>0</v>
      </c>
    </row>
    <row r="52" spans="1:9" s="7" customFormat="1" ht="12" customHeight="1">
      <c r="A52" s="5" t="s">
        <v>18</v>
      </c>
      <c r="B52" s="25">
        <v>2.5</v>
      </c>
      <c r="C52" s="5">
        <v>732</v>
      </c>
      <c r="D52" s="6">
        <v>709</v>
      </c>
      <c r="E52" s="25">
        <v>1187.66666666667</v>
      </c>
      <c r="F52" s="30">
        <f t="shared" si="0"/>
        <v>1830</v>
      </c>
      <c r="G52" s="29">
        <f t="shared" si="1"/>
        <v>1772.5</v>
      </c>
      <c r="H52" s="6">
        <f t="shared" si="2"/>
        <v>-23</v>
      </c>
      <c r="I52" s="29">
        <f t="shared" si="3"/>
        <v>-57.5</v>
      </c>
    </row>
    <row r="53" spans="1:9" s="7" customFormat="1" ht="15" customHeight="1">
      <c r="A53" s="5" t="s">
        <v>12</v>
      </c>
      <c r="B53" s="25">
        <v>0.72</v>
      </c>
      <c r="C53" s="5">
        <v>7227</v>
      </c>
      <c r="D53" s="6">
        <v>7193</v>
      </c>
      <c r="E53" s="25">
        <v>11999.1866666667</v>
      </c>
      <c r="F53" s="30">
        <f>C53*B53</f>
        <v>5203.44</v>
      </c>
      <c r="G53" s="29">
        <f>D53*$B53</f>
        <v>5178.96</v>
      </c>
      <c r="H53" s="6">
        <f>D53-C53</f>
        <v>-34</v>
      </c>
      <c r="I53" s="29">
        <f>H53*B53</f>
        <v>-24.48</v>
      </c>
    </row>
    <row r="54" spans="1:9" s="7" customFormat="1" ht="12" customHeight="1">
      <c r="A54" s="5" t="s">
        <v>50</v>
      </c>
      <c r="B54" s="25">
        <v>1.3</v>
      </c>
      <c r="C54" s="5">
        <v>6962</v>
      </c>
      <c r="D54" s="6">
        <v>6924</v>
      </c>
      <c r="E54" s="25">
        <v>11551.8</v>
      </c>
      <c r="F54" s="30">
        <f>C54*B54</f>
        <v>9050.6</v>
      </c>
      <c r="G54" s="29">
        <f>D54*$B54</f>
        <v>9001.2</v>
      </c>
      <c r="H54" s="6">
        <f>D54-C54</f>
        <v>-38</v>
      </c>
      <c r="I54" s="29">
        <f>H54*B54</f>
        <v>-49.4</v>
      </c>
    </row>
    <row r="55" spans="1:9" s="7" customFormat="1" ht="12" customHeight="1">
      <c r="A55" s="5" t="s">
        <v>17</v>
      </c>
      <c r="B55" s="25">
        <v>0.409</v>
      </c>
      <c r="C55" s="5">
        <v>429218</v>
      </c>
      <c r="D55" s="6">
        <v>429218</v>
      </c>
      <c r="E55" s="25">
        <v>715363.060666667</v>
      </c>
      <c r="F55" s="30">
        <f t="shared" si="0"/>
        <v>175550.16199999998</v>
      </c>
      <c r="G55" s="29">
        <f t="shared" si="1"/>
        <v>175550.16199999998</v>
      </c>
      <c r="H55" s="6">
        <f t="shared" si="2"/>
        <v>0</v>
      </c>
      <c r="I55" s="29">
        <f t="shared" si="3"/>
        <v>0</v>
      </c>
    </row>
    <row r="56" spans="1:9" s="7" customFormat="1" ht="15" customHeight="1">
      <c r="A56" s="8" t="s">
        <v>10</v>
      </c>
      <c r="B56" s="24"/>
      <c r="C56" s="2"/>
      <c r="D56" s="2"/>
      <c r="E56" s="24"/>
      <c r="F56" s="38">
        <f>SUM(F5:F55)</f>
        <v>5461293.941999999</v>
      </c>
      <c r="G56" s="38">
        <f>SUM(G5:G55)</f>
        <v>5427050.402</v>
      </c>
      <c r="H56" s="2"/>
      <c r="I56" s="31">
        <f>SUM(I5:I55)</f>
        <v>-34243.54</v>
      </c>
    </row>
    <row r="57" spans="1:9" s="7" customFormat="1" ht="12" customHeight="1">
      <c r="A57" s="8" t="s">
        <v>68</v>
      </c>
      <c r="B57" s="25"/>
      <c r="C57" s="5"/>
      <c r="D57" s="6"/>
      <c r="E57" s="25"/>
      <c r="F57" s="30"/>
      <c r="G57" s="29"/>
      <c r="H57" s="6"/>
      <c r="I57" s="29"/>
    </row>
    <row r="58" spans="1:9" s="7" customFormat="1" ht="15" customHeight="1">
      <c r="A58" s="5" t="s">
        <v>3</v>
      </c>
      <c r="B58" s="25">
        <v>15</v>
      </c>
      <c r="C58" s="5">
        <v>717</v>
      </c>
      <c r="D58" s="6">
        <v>709</v>
      </c>
      <c r="E58" s="25">
        <v>1174.33333333333</v>
      </c>
      <c r="F58" s="30">
        <f>C58*B58</f>
        <v>10755</v>
      </c>
      <c r="G58" s="29">
        <f>D58*$B58</f>
        <v>10635</v>
      </c>
      <c r="H58" s="6">
        <f aca="true" t="shared" si="4" ref="H58:H65">D58-C58</f>
        <v>-8</v>
      </c>
      <c r="I58" s="29">
        <f aca="true" t="shared" si="5" ref="I58:I65">H58*B58</f>
        <v>-120</v>
      </c>
    </row>
    <row r="59" spans="1:9" s="7" customFormat="1" ht="15" customHeight="1">
      <c r="A59" s="5" t="s">
        <v>66</v>
      </c>
      <c r="B59" s="25">
        <v>10</v>
      </c>
      <c r="C59" s="5">
        <v>518</v>
      </c>
      <c r="D59" s="5">
        <v>444</v>
      </c>
      <c r="E59" s="25">
        <v>758</v>
      </c>
      <c r="F59" s="30">
        <f>C59*B59</f>
        <v>5180</v>
      </c>
      <c r="G59" s="30">
        <f>D59*$B59</f>
        <v>4440</v>
      </c>
      <c r="H59" s="5">
        <f t="shared" si="4"/>
        <v>-74</v>
      </c>
      <c r="I59" s="30">
        <f t="shared" si="5"/>
        <v>-740</v>
      </c>
    </row>
    <row r="60" spans="1:9" s="7" customFormat="1" ht="15" customHeight="1">
      <c r="A60" s="5" t="s">
        <v>67</v>
      </c>
      <c r="B60" s="25"/>
      <c r="C60" s="5"/>
      <c r="D60" s="5"/>
      <c r="E60" s="25"/>
      <c r="F60" s="30"/>
      <c r="G60" s="30"/>
      <c r="H60" s="5"/>
      <c r="I60" s="30">
        <v>-234.729</v>
      </c>
    </row>
    <row r="61" spans="1:9" s="7" customFormat="1" ht="15" customHeight="1">
      <c r="A61" s="5" t="s">
        <v>8</v>
      </c>
      <c r="B61" s="36"/>
      <c r="C61" s="3"/>
      <c r="D61" s="3"/>
      <c r="E61" s="36"/>
      <c r="F61" s="30">
        <v>82215.161</v>
      </c>
      <c r="G61" s="30">
        <v>82215.161</v>
      </c>
      <c r="H61" s="6">
        <f t="shared" si="4"/>
        <v>0</v>
      </c>
      <c r="I61" s="29">
        <f t="shared" si="5"/>
        <v>0</v>
      </c>
    </row>
    <row r="62" spans="1:9" s="7" customFormat="1" ht="15" customHeight="1">
      <c r="A62" s="5" t="s">
        <v>61</v>
      </c>
      <c r="B62" s="25">
        <v>2.6</v>
      </c>
      <c r="C62" s="5">
        <v>3626</v>
      </c>
      <c r="D62" s="6">
        <v>3644</v>
      </c>
      <c r="E62" s="25">
        <v>6065.6</v>
      </c>
      <c r="F62" s="30">
        <f>C62*B62</f>
        <v>9427.6</v>
      </c>
      <c r="G62" s="29">
        <f>D62*$B62</f>
        <v>9474.4</v>
      </c>
      <c r="H62" s="6">
        <f t="shared" si="4"/>
        <v>18</v>
      </c>
      <c r="I62" s="29">
        <f t="shared" si="5"/>
        <v>46.800000000000004</v>
      </c>
    </row>
    <row r="63" spans="1:9" s="7" customFormat="1" ht="15" customHeight="1">
      <c r="A63" s="5" t="s">
        <v>62</v>
      </c>
      <c r="B63" s="25">
        <v>1.95</v>
      </c>
      <c r="C63" s="5">
        <v>4849</v>
      </c>
      <c r="D63" s="6">
        <v>4804</v>
      </c>
      <c r="E63" s="25">
        <v>8020.36666666667</v>
      </c>
      <c r="F63" s="30">
        <f>C63*B63</f>
        <v>9455.55</v>
      </c>
      <c r="G63" s="29">
        <f>D63*$B63</f>
        <v>9367.8</v>
      </c>
      <c r="H63" s="6">
        <f t="shared" si="4"/>
        <v>-45</v>
      </c>
      <c r="I63" s="29">
        <f t="shared" si="5"/>
        <v>-87.75</v>
      </c>
    </row>
    <row r="64" spans="1:9" s="7" customFormat="1" ht="15" customHeight="1">
      <c r="A64" s="5" t="s">
        <v>63</v>
      </c>
      <c r="B64" s="25">
        <v>4.215</v>
      </c>
      <c r="C64" s="5">
        <v>5946</v>
      </c>
      <c r="D64" s="6">
        <v>5883</v>
      </c>
      <c r="E64" s="25">
        <v>9823.19</v>
      </c>
      <c r="F64" s="30">
        <f>C64*B64</f>
        <v>25062.39</v>
      </c>
      <c r="G64" s="29">
        <f>D64*$B64</f>
        <v>24796.844999999998</v>
      </c>
      <c r="H64" s="6">
        <f t="shared" si="4"/>
        <v>-63</v>
      </c>
      <c r="I64" s="29">
        <f t="shared" si="5"/>
        <v>-265.545</v>
      </c>
    </row>
    <row r="65" spans="1:9" s="7" customFormat="1" ht="15" customHeight="1">
      <c r="A65" s="5" t="s">
        <v>19</v>
      </c>
      <c r="B65" s="25">
        <v>23</v>
      </c>
      <c r="C65" s="5">
        <v>504</v>
      </c>
      <c r="D65" s="6">
        <v>505</v>
      </c>
      <c r="E65" s="25">
        <v>826</v>
      </c>
      <c r="F65" s="30">
        <f>C65*B65</f>
        <v>11592</v>
      </c>
      <c r="G65" s="29">
        <f>D65*$B65</f>
        <v>11615</v>
      </c>
      <c r="H65" s="6">
        <f t="shared" si="4"/>
        <v>1</v>
      </c>
      <c r="I65" s="29">
        <f t="shared" si="5"/>
        <v>23</v>
      </c>
    </row>
    <row r="66" spans="1:9" s="7" customFormat="1" ht="15" customHeight="1">
      <c r="A66" s="8" t="s">
        <v>4</v>
      </c>
      <c r="B66" s="24"/>
      <c r="C66" s="2"/>
      <c r="D66" s="2"/>
      <c r="E66" s="24"/>
      <c r="F66" s="38">
        <f>SUM(F58:F65)</f>
        <v>153687.701</v>
      </c>
      <c r="G66" s="31">
        <f>SUM(G58:G65)</f>
        <v>152544.20599999998</v>
      </c>
      <c r="H66" s="2"/>
      <c r="I66" s="31">
        <f>SUM(I58:I65)</f>
        <v>-1378.2240000000002</v>
      </c>
    </row>
    <row r="67" spans="1:9" s="7" customFormat="1" ht="15" customHeight="1">
      <c r="A67" s="8" t="s">
        <v>9</v>
      </c>
      <c r="B67" s="24"/>
      <c r="C67" s="2"/>
      <c r="D67" s="2"/>
      <c r="E67" s="24"/>
      <c r="F67" s="38">
        <f>(F56+F66)</f>
        <v>5614981.642999999</v>
      </c>
      <c r="G67" s="31">
        <f>(G56+G66)</f>
        <v>5579594.608</v>
      </c>
      <c r="H67" s="2"/>
      <c r="I67" s="31">
        <f>(I56+I66)</f>
        <v>-35621.764</v>
      </c>
    </row>
    <row r="68" ht="12" customHeight="1">
      <c r="A68" s="23" t="s">
        <v>69</v>
      </c>
    </row>
    <row r="69" spans="1:9" ht="12" customHeight="1">
      <c r="A69" s="20" t="s">
        <v>70</v>
      </c>
      <c r="B69" s="44"/>
      <c r="C69" s="17"/>
      <c r="D69" s="17"/>
      <c r="E69" s="44"/>
      <c r="F69" s="33">
        <v>538000</v>
      </c>
      <c r="G69" s="34">
        <f>538000-77028.2</f>
        <v>460971.8</v>
      </c>
      <c r="H69" s="6">
        <f>D69-C69</f>
        <v>0</v>
      </c>
      <c r="I69" s="29">
        <f>G69-F69</f>
        <v>-77028.20000000001</v>
      </c>
    </row>
    <row r="70" spans="1:9" ht="12" customHeight="1">
      <c r="A70" s="20" t="s">
        <v>20</v>
      </c>
      <c r="B70" s="26">
        <v>0.15</v>
      </c>
      <c r="C70" s="12">
        <v>429218</v>
      </c>
      <c r="D70" s="11">
        <v>429218</v>
      </c>
      <c r="E70" s="26">
        <v>715363.233333333</v>
      </c>
      <c r="F70" s="30">
        <f>C70*B70</f>
        <v>64382.7</v>
      </c>
      <c r="G70" s="29">
        <f>D70*$B70-9218</f>
        <v>55164.7</v>
      </c>
      <c r="H70" s="6">
        <f>D70-C70</f>
        <v>0</v>
      </c>
      <c r="I70" s="29">
        <f>G70-F70</f>
        <v>-9218</v>
      </c>
    </row>
    <row r="71" spans="1:9" ht="12" customHeight="1">
      <c r="A71" s="20" t="s">
        <v>21</v>
      </c>
      <c r="B71" s="26">
        <v>33.841</v>
      </c>
      <c r="C71" s="12">
        <v>15373</v>
      </c>
      <c r="D71" s="11">
        <v>14993</v>
      </c>
      <c r="E71" s="26">
        <v>25092.4393333333</v>
      </c>
      <c r="F71" s="30">
        <f>C71*B71</f>
        <v>520237.693</v>
      </c>
      <c r="G71" s="29">
        <f>D71*$B71</f>
        <v>507378.113</v>
      </c>
      <c r="H71" s="6">
        <f>D71-C71</f>
        <v>-380</v>
      </c>
      <c r="I71" s="29">
        <f>H71*B71</f>
        <v>-12859.58</v>
      </c>
    </row>
    <row r="72" spans="1:9" s="14" customFormat="1" ht="15" customHeight="1">
      <c r="A72" s="13" t="s">
        <v>22</v>
      </c>
      <c r="B72" s="45"/>
      <c r="C72" s="16"/>
      <c r="D72" s="16"/>
      <c r="E72" s="45"/>
      <c r="F72" s="35">
        <f>F67+F69+F70+F71</f>
        <v>6737602.035999999</v>
      </c>
      <c r="G72" s="35">
        <f>G67+G69+G70+G71</f>
        <v>6603109.221</v>
      </c>
      <c r="H72" s="15"/>
      <c r="I72" s="35">
        <f>I67+I69+I70+I71</f>
        <v>-134727.544</v>
      </c>
    </row>
    <row r="73" spans="1:9" ht="12.75">
      <c r="A73" s="46" t="s">
        <v>76</v>
      </c>
      <c r="B73" s="47"/>
      <c r="C73" s="48"/>
      <c r="D73" s="49"/>
      <c r="E73" s="47"/>
      <c r="F73" s="50"/>
      <c r="G73" s="51"/>
      <c r="H73" s="49"/>
      <c r="I73" s="52">
        <f>I69+I70</f>
        <v>-86246.20000000001</v>
      </c>
    </row>
    <row r="74" spans="1:9" ht="12.75">
      <c r="A74" s="53" t="s">
        <v>75</v>
      </c>
      <c r="B74" s="54"/>
      <c r="C74" s="55"/>
      <c r="D74" s="56"/>
      <c r="E74" s="54"/>
      <c r="F74" s="57"/>
      <c r="G74" s="58"/>
      <c r="H74" s="56"/>
      <c r="I74" s="59">
        <f>I67+I71</f>
        <v>-48481.344000000005</v>
      </c>
    </row>
  </sheetData>
  <mergeCells count="1">
    <mergeCell ref="A1:H1"/>
  </mergeCells>
  <printOptions horizontalCentered="1"/>
  <pageMargins left="0.3937007874015748" right="0.3937007874015748" top="1.21" bottom="0.2362204724409449" header="0.4724409448818898" footer="0.2362204724409449"/>
  <pageSetup horizontalDpi="600" verticalDpi="600" orientation="portrait" paperSize="9" scale="70" r:id="rId1"/>
  <headerFooter alignWithMargins="0">
    <oddHeader>&amp;C&amp;"Times New Roman,Normál"
A megyei önkormányzatot és intézményeit megillető normatív állami hozzájárulás 2005. évben&amp;R&amp;"Times New Roman,Normál"13. számú melléklet
a  6/2006. (IV.28.) m.ör.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CSMKGYH</dc:creator>
  <cp:keywords/>
  <dc:description/>
  <cp:lastModifiedBy>Csm közgűlés</cp:lastModifiedBy>
  <cp:lastPrinted>2006-03-30T07:22:32Z</cp:lastPrinted>
  <dcterms:created xsi:type="dcterms:W3CDTF">2001-03-05T11:37:56Z</dcterms:created>
  <dcterms:modified xsi:type="dcterms:W3CDTF">2006-05-08T08:01:44Z</dcterms:modified>
  <cp:category/>
  <cp:version/>
  <cp:contentType/>
  <cp:contentStatus/>
</cp:coreProperties>
</file>