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5985" activeTab="0"/>
  </bookViews>
  <sheets>
    <sheet name="2004.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<sst xmlns="http://schemas.openxmlformats.org/spreadsheetml/2006/main" count="79" uniqueCount="79">
  <si>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Normatíva jogcíme</t>
  </si>
  <si>
    <t>Normatíva mértéke 
(Ft)</t>
  </si>
  <si>
    <t>Tervezett mutató
 (fő)</t>
  </si>
  <si>
    <t>Teljesített mutató
 (fő)</t>
  </si>
  <si>
    <t>Tervezett támogatás
 (Ft)</t>
  </si>
  <si>
    <t xml:space="preserve"> Teljesített támogatás 
(Ft)</t>
  </si>
  <si>
    <t>Támogatás 
( +/-) 
(Ft)</t>
  </si>
  <si>
    <t>Szociális otthoni ellátás</t>
  </si>
  <si>
    <t>Módszertani feladatok ellátása</t>
  </si>
  <si>
    <t>Fogyatékosok ápoló otthoni ellátása</t>
  </si>
  <si>
    <t>Pedagógus szakvizsga és továbbképzés</t>
  </si>
  <si>
    <t>Kötött felhasználású támogatás összesen</t>
  </si>
  <si>
    <t>Gyermek- és ifjúságvédelmi feladatok</t>
  </si>
  <si>
    <t>Szociális feladatok</t>
  </si>
  <si>
    <t>Korai fejlesztés, gondozás</t>
  </si>
  <si>
    <t>Gyógypedagógiai ellátás</t>
  </si>
  <si>
    <t>Szakmai gyakorlati képzés</t>
  </si>
  <si>
    <t>Igazgatási és sportfeladatok</t>
  </si>
  <si>
    <t>Közoktatási közalapítvány támogatása</t>
  </si>
  <si>
    <t>Normatív állami hozzájárulás összesen</t>
  </si>
  <si>
    <t>Nem kötött felhasználású támogatás össz.</t>
  </si>
  <si>
    <t xml:space="preserve">Közoktatási normatív hozzájárulás </t>
  </si>
  <si>
    <t>Iskolaotthonos ellátás</t>
  </si>
  <si>
    <t>Otthont nyújtó ellátás</t>
  </si>
  <si>
    <t>Utógondozott</t>
  </si>
  <si>
    <t>Sork. szolg. telj. ug. áll. gond. napjai</t>
  </si>
  <si>
    <t>Évközi változások (fő)</t>
  </si>
  <si>
    <t>Területi szakszolgálat működtetése</t>
  </si>
  <si>
    <t>Mód. tervezett mutató (fő)</t>
  </si>
  <si>
    <t>Speciális gyermekotthoni ellátás</t>
  </si>
  <si>
    <t>Tervezett támogatás
 (Ft) eredeti</t>
  </si>
  <si>
    <t>Alapfokú művészetokt. ( egyéb művészet)</t>
  </si>
  <si>
    <t>Eü-i intézményi oktatás 90-179 napig</t>
  </si>
  <si>
    <t>Eü-i intézményi oktatás 180 nap felett</t>
  </si>
  <si>
    <t>Gyermekétkeztetés Gytv. szerinti kedv.</t>
  </si>
  <si>
    <t>Pedagógiai szakmai szolgáltatás</t>
  </si>
  <si>
    <t>Eltérés (fő)</t>
  </si>
  <si>
    <t>Különleges ellátás</t>
  </si>
  <si>
    <t>Érettségi és szakmai vizsgáztatás</t>
  </si>
  <si>
    <t>Gyermekétkeztetés ingyenes óvodai</t>
  </si>
  <si>
    <t>Szakmai gyakorlati képzés egy évf.</t>
  </si>
  <si>
    <t>Szakmai gyakorlati képzés egy évnél több</t>
  </si>
  <si>
    <t>Szakmai gyakorlati képzés 1,5-3,5</t>
  </si>
  <si>
    <t>Szakmai gyakorlati képzés isklán kív. tanműh.</t>
  </si>
  <si>
    <t>Nem gyógyped. iskolai oktatás 5-8. évf.</t>
  </si>
  <si>
    <t>Nem gyógyped. iskolai oktatás 9-13. évf.</t>
  </si>
  <si>
    <t>Szakmai elméleti képzés</t>
  </si>
  <si>
    <t>Fogyatékos gyermekek, tanulók kollégiumi ell.</t>
  </si>
  <si>
    <t>Ált. iskolai napközis, tanulószobai foglalk.</t>
  </si>
  <si>
    <t>Nyelvi előkészítő tanfolyam</t>
  </si>
  <si>
    <t>Kulturális, egyéb szabadidős, egészségfejl. fa.</t>
  </si>
  <si>
    <t>Gyermek és tanulói intézményi étkezés</t>
  </si>
  <si>
    <t>Tanulók tankönyvvásárlása</t>
  </si>
  <si>
    <t>Ingyenes tankönyv kieg. tám. 5-8. évf.</t>
  </si>
  <si>
    <t>Ingyenes tankönyv kieg. tám. 9-13. évf.</t>
  </si>
  <si>
    <t>Alapfokú oktatás óvoda</t>
  </si>
  <si>
    <t>Alapfokú oktatás 1-4. évf.</t>
  </si>
  <si>
    <t>Alapfokú oktatás 5-8. évf.</t>
  </si>
  <si>
    <t>Középfokú oktatás 9-13. évf.</t>
  </si>
  <si>
    <t>Bejáró gyermekek középfokú oktatás</t>
  </si>
  <si>
    <t>Megyei közműv. és közgyűjt. feladatok egységes</t>
  </si>
  <si>
    <t>Megyei közműv. és közgyűjt. fa. lakosok sz. alapján</t>
  </si>
  <si>
    <t>Pedagógus gimnázium 9-13. évf.</t>
  </si>
  <si>
    <t>Pedagógus szki. 9-13. évf.</t>
  </si>
  <si>
    <t>Pedagógus szakiskola</t>
  </si>
  <si>
    <t>Gyógyped. gimnázium 9-13. évf.</t>
  </si>
  <si>
    <t>Gyógyped. szakisk. 9-13. évf.</t>
  </si>
  <si>
    <t>Pedagógus szakkönyvvásárlás</t>
  </si>
  <si>
    <t>Szakmai fejlesztési feladatok</t>
  </si>
  <si>
    <t>Minőségfejlesztési feladatok</t>
  </si>
  <si>
    <t>Diáksport</t>
  </si>
  <si>
    <t>Szociális továbbképzés és szakvizsga</t>
  </si>
  <si>
    <t>Átengedett Szja bevétel</t>
  </si>
  <si>
    <t>Egységesen</t>
  </si>
  <si>
    <t>Lakosságszám után</t>
  </si>
  <si>
    <t>Intézményi ellátottak után</t>
  </si>
  <si>
    <t>Állami támogatások mindösszesen</t>
  </si>
  <si>
    <t>Nappali tanulók kollégiumi, extern. nevelése</t>
  </si>
  <si>
    <t xml:space="preserve">14. számú melléklet Csongrád Megye Önkormányzatának 6/2005. (IV.30.) rendeletéhez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</si>
</sst>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"/>
    <numFmt numFmtId="166" formatCode="#,##0.0000"/>
    <numFmt numFmtId="167" formatCode="#,##0.00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Times New Roman"/>
      <family val="1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indent="1"/>
    </xf>
    <xf numFmtId="165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165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165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65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left" indent="1"/>
    </xf>
    <xf numFmtId="3" fontId="4" fillId="0" borderId="1" xfId="0" applyNumberFormat="1" applyFont="1" applyBorder="1" applyAlignment="1">
      <alignment/>
    </xf>
    <xf numFmtId="165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165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left" vertical="center" wrapText="1" indent="1"/>
    </xf>
    <xf numFmtId="3" fontId="8" fillId="0" borderId="0" xfId="0" applyNumberFormat="1" applyFont="1" applyAlignment="1">
      <alignment horizontal="center" shrinkToFit="1"/>
    </xf>
    <xf numFmtId="0" fontId="8" fillId="0" borderId="0" xfId="0" applyFont="1" applyAlignment="1">
      <alignment horizont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20" sqref="N20"/>
    </sheetView>
  </sheetViews>
  <sheetFormatPr defaultColWidth="9.140625" defaultRowHeight="12.75"/>
  <cols>
    <col min="1" max="1" width="40.421875" style="23" customWidth="1"/>
    <col min="2" max="2" width="8.7109375" style="24" customWidth="1"/>
    <col min="3" max="3" width="8.140625" style="25" bestFit="1" customWidth="1"/>
    <col min="4" max="4" width="8.8515625" style="23" customWidth="1"/>
    <col min="5" max="5" width="7.57421875" style="25" bestFit="1" customWidth="1"/>
    <col min="6" max="6" width="8.57421875" style="23" bestFit="1" customWidth="1"/>
    <col min="7" max="7" width="13.7109375" style="25" hidden="1" customWidth="1"/>
    <col min="8" max="8" width="12.28125" style="24" bestFit="1" customWidth="1"/>
    <col min="9" max="9" width="12.28125" style="26" bestFit="1" customWidth="1"/>
    <col min="10" max="10" width="6.140625" style="23" bestFit="1" customWidth="1"/>
    <col min="11" max="11" width="10.421875" style="26" bestFit="1" customWidth="1"/>
    <col min="12" max="16384" width="9.140625" style="23" customWidth="1"/>
  </cols>
  <sheetData>
    <row r="1" spans="1:11" ht="16.5">
      <c r="A1" s="41" t="s">
        <v>78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 s="5" customFormat="1" ht="53.25" customHeight="1">
      <c r="A3" s="1" t="s">
        <v>0</v>
      </c>
      <c r="B3" s="2" t="s">
        <v>1</v>
      </c>
      <c r="C3" s="3" t="s">
        <v>2</v>
      </c>
      <c r="D3" s="1" t="s">
        <v>26</v>
      </c>
      <c r="E3" s="3" t="s">
        <v>28</v>
      </c>
      <c r="F3" s="1" t="s">
        <v>3</v>
      </c>
      <c r="G3" s="3" t="s">
        <v>30</v>
      </c>
      <c r="H3" s="2" t="s">
        <v>4</v>
      </c>
      <c r="I3" s="4" t="s">
        <v>5</v>
      </c>
      <c r="J3" s="1" t="s">
        <v>36</v>
      </c>
      <c r="K3" s="4" t="s">
        <v>6</v>
      </c>
    </row>
    <row r="4" spans="1:11" s="11" customFormat="1" ht="18" customHeight="1">
      <c r="A4" s="6" t="s">
        <v>12</v>
      </c>
      <c r="B4" s="7"/>
      <c r="C4" s="8"/>
      <c r="D4" s="8"/>
      <c r="E4" s="8"/>
      <c r="F4" s="8"/>
      <c r="G4" s="9"/>
      <c r="H4" s="10"/>
      <c r="I4" s="10"/>
      <c r="J4" s="8"/>
      <c r="K4" s="7"/>
    </row>
    <row r="5" spans="1:11" s="17" customFormat="1" ht="12" customHeight="1">
      <c r="A5" s="12" t="s">
        <v>23</v>
      </c>
      <c r="B5" s="13">
        <v>805</v>
      </c>
      <c r="C5" s="14">
        <v>594</v>
      </c>
      <c r="D5" s="15">
        <v>-20</v>
      </c>
      <c r="E5" s="14">
        <f aca="true" t="shared" si="0" ref="E5:E10">SUM(C5:D5)</f>
        <v>574</v>
      </c>
      <c r="F5" s="15">
        <v>471</v>
      </c>
      <c r="G5" s="14">
        <f aca="true" t="shared" si="1" ref="G5:G10">C5*$B5</f>
        <v>478170</v>
      </c>
      <c r="H5" s="13">
        <f aca="true" t="shared" si="2" ref="H5:H10">E5*B5</f>
        <v>462070</v>
      </c>
      <c r="I5" s="16">
        <f aca="true" t="shared" si="3" ref="I5:I10">F5*$B5</f>
        <v>379155</v>
      </c>
      <c r="J5" s="15">
        <f aca="true" t="shared" si="4" ref="J5:J10">F5-E5</f>
        <v>-103</v>
      </c>
      <c r="K5" s="16">
        <f aca="true" t="shared" si="5" ref="K5:K10">J5*B5</f>
        <v>-82915</v>
      </c>
    </row>
    <row r="6" spans="1:11" s="17" customFormat="1" ht="12" customHeight="1">
      <c r="A6" s="12" t="s">
        <v>37</v>
      </c>
      <c r="B6" s="13">
        <v>900</v>
      </c>
      <c r="C6" s="14">
        <v>81</v>
      </c>
      <c r="D6" s="15">
        <v>26</v>
      </c>
      <c r="E6" s="14">
        <f t="shared" si="0"/>
        <v>107</v>
      </c>
      <c r="F6" s="15">
        <v>206</v>
      </c>
      <c r="G6" s="14"/>
      <c r="H6" s="13">
        <f t="shared" si="2"/>
        <v>96300</v>
      </c>
      <c r="I6" s="16">
        <f t="shared" si="3"/>
        <v>185400</v>
      </c>
      <c r="J6" s="15">
        <f t="shared" si="4"/>
        <v>99</v>
      </c>
      <c r="K6" s="16">
        <f t="shared" si="5"/>
        <v>89100</v>
      </c>
    </row>
    <row r="7" spans="1:11" s="17" customFormat="1" ht="12" customHeight="1">
      <c r="A7" s="12" t="s">
        <v>29</v>
      </c>
      <c r="B7" s="13">
        <v>966</v>
      </c>
      <c r="C7" s="14">
        <v>41</v>
      </c>
      <c r="D7" s="15"/>
      <c r="E7" s="14">
        <f t="shared" si="0"/>
        <v>41</v>
      </c>
      <c r="F7" s="15">
        <v>27</v>
      </c>
      <c r="G7" s="14">
        <f t="shared" si="1"/>
        <v>39606</v>
      </c>
      <c r="H7" s="13">
        <f t="shared" si="2"/>
        <v>39606</v>
      </c>
      <c r="I7" s="16">
        <f t="shared" si="3"/>
        <v>26082</v>
      </c>
      <c r="J7" s="15">
        <f t="shared" si="4"/>
        <v>-14</v>
      </c>
      <c r="K7" s="16">
        <f t="shared" si="5"/>
        <v>-13524</v>
      </c>
    </row>
    <row r="8" spans="1:11" s="17" customFormat="1" ht="12" customHeight="1">
      <c r="A8" s="12" t="s">
        <v>25</v>
      </c>
      <c r="B8" s="13">
        <v>750</v>
      </c>
      <c r="C8" s="14"/>
      <c r="D8" s="15"/>
      <c r="E8" s="14"/>
      <c r="F8" s="15">
        <v>1</v>
      </c>
      <c r="G8" s="14">
        <f t="shared" si="1"/>
        <v>0</v>
      </c>
      <c r="H8" s="13"/>
      <c r="I8" s="16">
        <f t="shared" si="3"/>
        <v>750</v>
      </c>
      <c r="J8" s="15">
        <f t="shared" si="4"/>
        <v>1</v>
      </c>
      <c r="K8" s="16">
        <f t="shared" si="5"/>
        <v>750</v>
      </c>
    </row>
    <row r="9" spans="1:11" s="17" customFormat="1" ht="12" customHeight="1">
      <c r="A9" s="12" t="s">
        <v>27</v>
      </c>
      <c r="B9" s="13">
        <v>69</v>
      </c>
      <c r="C9" s="14">
        <f>SUM(C5:C8,C10)</f>
        <v>963</v>
      </c>
      <c r="D9" s="15"/>
      <c r="E9" s="14">
        <f t="shared" si="0"/>
        <v>963</v>
      </c>
      <c r="F9" s="14">
        <f>SUM(F5:F8,F10)</f>
        <v>905</v>
      </c>
      <c r="G9" s="14">
        <f t="shared" si="1"/>
        <v>66447</v>
      </c>
      <c r="H9" s="13">
        <f t="shared" si="2"/>
        <v>66447</v>
      </c>
      <c r="I9" s="16">
        <f t="shared" si="3"/>
        <v>62445</v>
      </c>
      <c r="J9" s="15">
        <f t="shared" si="4"/>
        <v>-58</v>
      </c>
      <c r="K9" s="16">
        <f t="shared" si="5"/>
        <v>-4002</v>
      </c>
    </row>
    <row r="10" spans="1:11" s="17" customFormat="1" ht="12" customHeight="1">
      <c r="A10" s="12" t="s">
        <v>24</v>
      </c>
      <c r="B10" s="13">
        <v>750</v>
      </c>
      <c r="C10" s="14">
        <v>247</v>
      </c>
      <c r="D10" s="15">
        <v>-6</v>
      </c>
      <c r="E10" s="14">
        <f t="shared" si="0"/>
        <v>241</v>
      </c>
      <c r="F10" s="15">
        <v>200</v>
      </c>
      <c r="G10" s="14">
        <f t="shared" si="1"/>
        <v>185250</v>
      </c>
      <c r="H10" s="13">
        <f t="shared" si="2"/>
        <v>180750</v>
      </c>
      <c r="I10" s="16">
        <f t="shared" si="3"/>
        <v>150000</v>
      </c>
      <c r="J10" s="15">
        <f t="shared" si="4"/>
        <v>-41</v>
      </c>
      <c r="K10" s="16">
        <f t="shared" si="5"/>
        <v>-30750</v>
      </c>
    </row>
    <row r="11" spans="1:11" s="17" customFormat="1" ht="12" customHeight="1">
      <c r="A11" s="15"/>
      <c r="B11" s="13"/>
      <c r="C11" s="14"/>
      <c r="D11" s="15"/>
      <c r="E11" s="14"/>
      <c r="F11" s="15"/>
      <c r="G11" s="14"/>
      <c r="H11" s="13"/>
      <c r="I11" s="16"/>
      <c r="J11" s="15"/>
      <c r="K11" s="16"/>
    </row>
    <row r="12" spans="1:11" s="17" customFormat="1" ht="18" customHeight="1">
      <c r="A12" s="15" t="s">
        <v>13</v>
      </c>
      <c r="B12" s="7"/>
      <c r="C12" s="8"/>
      <c r="D12" s="8"/>
      <c r="E12" s="8"/>
      <c r="F12" s="8"/>
      <c r="G12" s="9"/>
      <c r="H12" s="18"/>
      <c r="I12" s="10"/>
      <c r="J12" s="8"/>
      <c r="K12" s="7"/>
    </row>
    <row r="13" spans="1:11" s="17" customFormat="1" ht="12" customHeight="1">
      <c r="A13" s="12" t="s">
        <v>7</v>
      </c>
      <c r="B13" s="13">
        <v>737</v>
      </c>
      <c r="C13" s="14">
        <v>1137</v>
      </c>
      <c r="D13" s="15"/>
      <c r="E13" s="14">
        <f>SUM(C13:D13)</f>
        <v>1137</v>
      </c>
      <c r="F13" s="15">
        <v>1140</v>
      </c>
      <c r="G13" s="14">
        <f>C13*$B13</f>
        <v>837969</v>
      </c>
      <c r="H13" s="13">
        <f>E13*B13</f>
        <v>837969</v>
      </c>
      <c r="I13" s="16">
        <f>F13*$B13</f>
        <v>840180</v>
      </c>
      <c r="J13" s="15">
        <f>F13-E13</f>
        <v>3</v>
      </c>
      <c r="K13" s="16">
        <f>J13*B13</f>
        <v>2211</v>
      </c>
    </row>
    <row r="14" spans="1:11" s="17" customFormat="1" ht="12" customHeight="1">
      <c r="A14" s="12" t="s">
        <v>8</v>
      </c>
      <c r="B14" s="7"/>
      <c r="C14" s="8"/>
      <c r="D14" s="8"/>
      <c r="E14" s="8"/>
      <c r="F14" s="8"/>
      <c r="G14" s="14">
        <v>7700000</v>
      </c>
      <c r="H14" s="13">
        <v>10550.04</v>
      </c>
      <c r="I14" s="16">
        <v>10550.04</v>
      </c>
      <c r="J14" s="8"/>
      <c r="K14" s="16">
        <f>J14*B14</f>
        <v>0</v>
      </c>
    </row>
    <row r="15" spans="1:11" s="17" customFormat="1" ht="12" customHeight="1">
      <c r="A15" s="12" t="s">
        <v>9</v>
      </c>
      <c r="B15" s="13">
        <v>780</v>
      </c>
      <c r="C15" s="14">
        <v>769</v>
      </c>
      <c r="D15" s="15"/>
      <c r="E15" s="14">
        <f>SUM(C15:D15)</f>
        <v>769</v>
      </c>
      <c r="F15" s="15">
        <v>760</v>
      </c>
      <c r="G15" s="14">
        <f>C15*$B15</f>
        <v>599820</v>
      </c>
      <c r="H15" s="13">
        <f>E15*B15</f>
        <v>599820</v>
      </c>
      <c r="I15" s="16">
        <f>F15*$B15</f>
        <v>592800</v>
      </c>
      <c r="J15" s="15">
        <f>F15-E15</f>
        <v>-9</v>
      </c>
      <c r="K15" s="16">
        <f>J15*B15</f>
        <v>-7020</v>
      </c>
    </row>
    <row r="16" spans="1:11" s="17" customFormat="1" ht="12" customHeight="1">
      <c r="A16" s="15"/>
      <c r="B16" s="13"/>
      <c r="C16" s="14"/>
      <c r="D16" s="15"/>
      <c r="E16" s="14"/>
      <c r="F16" s="15"/>
      <c r="G16" s="14"/>
      <c r="H16" s="13"/>
      <c r="I16" s="16"/>
      <c r="J16" s="15"/>
      <c r="K16" s="16"/>
    </row>
    <row r="17" spans="1:11" s="17" customFormat="1" ht="18" customHeight="1">
      <c r="A17" s="15" t="s">
        <v>21</v>
      </c>
      <c r="B17" s="7"/>
      <c r="C17" s="8"/>
      <c r="D17" s="8"/>
      <c r="E17" s="8"/>
      <c r="F17" s="8"/>
      <c r="G17" s="9"/>
      <c r="H17" s="18"/>
      <c r="I17" s="10"/>
      <c r="J17" s="8"/>
      <c r="K17" s="7"/>
    </row>
    <row r="18" spans="1:11" s="17" customFormat="1" ht="12" customHeight="1">
      <c r="A18" s="12" t="s">
        <v>45</v>
      </c>
      <c r="B18" s="13">
        <v>202</v>
      </c>
      <c r="C18" s="14">
        <v>341</v>
      </c>
      <c r="D18" s="15">
        <v>2</v>
      </c>
      <c r="E18" s="14">
        <f>SUM(C18:D18)</f>
        <v>343</v>
      </c>
      <c r="F18" s="15">
        <v>343</v>
      </c>
      <c r="G18" s="14">
        <f>C18*$B18</f>
        <v>68882</v>
      </c>
      <c r="H18" s="13">
        <f>E18*B18</f>
        <v>69286</v>
      </c>
      <c r="I18" s="16">
        <f aca="true" t="shared" si="6" ref="I18:I51">F18*$B18</f>
        <v>69286</v>
      </c>
      <c r="J18" s="15">
        <f aca="true" t="shared" si="7" ref="J18:J51">F18-E18</f>
        <v>0</v>
      </c>
      <c r="K18" s="16">
        <f aca="true" t="shared" si="8" ref="K18:K51">J18*B18</f>
        <v>0</v>
      </c>
    </row>
    <row r="19" spans="1:11" s="17" customFormat="1" ht="12" customHeight="1">
      <c r="A19" s="12" t="s">
        <v>44</v>
      </c>
      <c r="B19" s="13">
        <v>248</v>
      </c>
      <c r="C19" s="14">
        <v>4886</v>
      </c>
      <c r="D19" s="15">
        <v>-55</v>
      </c>
      <c r="E19" s="14">
        <f aca="true" t="shared" si="9" ref="E19:E51">SUM(C19:D19)</f>
        <v>4831</v>
      </c>
      <c r="F19" s="15">
        <v>4746</v>
      </c>
      <c r="G19" s="14"/>
      <c r="H19" s="13">
        <f aca="true" t="shared" si="10" ref="H19:H51">E19*B19</f>
        <v>1198088</v>
      </c>
      <c r="I19" s="16">
        <f t="shared" si="6"/>
        <v>1177008</v>
      </c>
      <c r="J19" s="15">
        <f t="shared" si="7"/>
        <v>-85</v>
      </c>
      <c r="K19" s="16">
        <f t="shared" si="8"/>
        <v>-21080</v>
      </c>
    </row>
    <row r="20" spans="1:11" s="17" customFormat="1" ht="12" customHeight="1">
      <c r="A20" s="12" t="s">
        <v>46</v>
      </c>
      <c r="B20" s="13">
        <v>197</v>
      </c>
      <c r="C20" s="14">
        <v>1406</v>
      </c>
      <c r="D20" s="15">
        <v>-12</v>
      </c>
      <c r="E20" s="14">
        <f t="shared" si="9"/>
        <v>1394</v>
      </c>
      <c r="F20" s="15">
        <v>1395</v>
      </c>
      <c r="G20" s="14"/>
      <c r="H20" s="13">
        <f t="shared" si="10"/>
        <v>274618</v>
      </c>
      <c r="I20" s="16">
        <f t="shared" si="6"/>
        <v>274815</v>
      </c>
      <c r="J20" s="15">
        <f t="shared" si="7"/>
        <v>1</v>
      </c>
      <c r="K20" s="16">
        <f t="shared" si="8"/>
        <v>197</v>
      </c>
    </row>
    <row r="21" spans="1:11" s="17" customFormat="1" ht="12" customHeight="1">
      <c r="A21" s="12" t="s">
        <v>16</v>
      </c>
      <c r="B21" s="13">
        <v>106</v>
      </c>
      <c r="C21" s="14">
        <v>533</v>
      </c>
      <c r="D21" s="15">
        <v>7</v>
      </c>
      <c r="E21" s="14">
        <f t="shared" si="9"/>
        <v>540</v>
      </c>
      <c r="F21" s="15">
        <v>540</v>
      </c>
      <c r="G21" s="14"/>
      <c r="H21" s="13">
        <f t="shared" si="10"/>
        <v>57240</v>
      </c>
      <c r="I21" s="16">
        <f t="shared" si="6"/>
        <v>57240</v>
      </c>
      <c r="J21" s="15">
        <f t="shared" si="7"/>
        <v>0</v>
      </c>
      <c r="K21" s="16">
        <f t="shared" si="8"/>
        <v>0</v>
      </c>
    </row>
    <row r="22" spans="1:11" s="17" customFormat="1" ht="12" customHeight="1">
      <c r="A22" s="12" t="s">
        <v>40</v>
      </c>
      <c r="B22" s="13">
        <v>106</v>
      </c>
      <c r="C22" s="14">
        <v>71</v>
      </c>
      <c r="D22" s="15"/>
      <c r="E22" s="14">
        <f t="shared" si="9"/>
        <v>71</v>
      </c>
      <c r="F22" s="15">
        <v>45</v>
      </c>
      <c r="G22" s="14"/>
      <c r="H22" s="13">
        <f t="shared" si="10"/>
        <v>7526</v>
      </c>
      <c r="I22" s="16">
        <f t="shared" si="6"/>
        <v>4770</v>
      </c>
      <c r="J22" s="15">
        <f t="shared" si="7"/>
        <v>-26</v>
      </c>
      <c r="K22" s="16">
        <f t="shared" si="8"/>
        <v>-2756</v>
      </c>
    </row>
    <row r="23" spans="1:11" s="17" customFormat="1" ht="12" customHeight="1">
      <c r="A23" s="12" t="s">
        <v>41</v>
      </c>
      <c r="B23" s="13">
        <v>148.4</v>
      </c>
      <c r="C23" s="14">
        <v>108</v>
      </c>
      <c r="D23" s="15">
        <v>-7</v>
      </c>
      <c r="E23" s="14">
        <f t="shared" si="9"/>
        <v>101</v>
      </c>
      <c r="F23" s="15">
        <v>123</v>
      </c>
      <c r="G23" s="14"/>
      <c r="H23" s="13">
        <f t="shared" si="10"/>
        <v>14988.400000000001</v>
      </c>
      <c r="I23" s="16">
        <f t="shared" si="6"/>
        <v>18253.2</v>
      </c>
      <c r="J23" s="15">
        <f t="shared" si="7"/>
        <v>22</v>
      </c>
      <c r="K23" s="16">
        <f t="shared" si="8"/>
        <v>3264.8</v>
      </c>
    </row>
    <row r="24" spans="1:11" s="17" customFormat="1" ht="12" customHeight="1">
      <c r="A24" s="12" t="s">
        <v>42</v>
      </c>
      <c r="B24" s="13">
        <v>63.6</v>
      </c>
      <c r="C24" s="14">
        <v>105</v>
      </c>
      <c r="D24" s="15">
        <v>-5</v>
      </c>
      <c r="E24" s="14">
        <f t="shared" si="9"/>
        <v>100</v>
      </c>
      <c r="F24" s="15">
        <v>97</v>
      </c>
      <c r="G24" s="14"/>
      <c r="H24" s="13">
        <f t="shared" si="10"/>
        <v>6360</v>
      </c>
      <c r="I24" s="16">
        <f t="shared" si="6"/>
        <v>6169.2</v>
      </c>
      <c r="J24" s="15">
        <f t="shared" si="7"/>
        <v>-3</v>
      </c>
      <c r="K24" s="16">
        <f t="shared" si="8"/>
        <v>-190.8</v>
      </c>
    </row>
    <row r="25" spans="1:11" s="17" customFormat="1" ht="12" customHeight="1">
      <c r="A25" s="12" t="s">
        <v>43</v>
      </c>
      <c r="B25" s="13">
        <v>21.2</v>
      </c>
      <c r="C25" s="14">
        <v>81</v>
      </c>
      <c r="D25" s="15">
        <v>-8</v>
      </c>
      <c r="E25" s="14">
        <f t="shared" si="9"/>
        <v>73</v>
      </c>
      <c r="F25" s="15">
        <v>122</v>
      </c>
      <c r="G25" s="14"/>
      <c r="H25" s="13">
        <f t="shared" si="10"/>
        <v>1547.6</v>
      </c>
      <c r="I25" s="16">
        <f t="shared" si="6"/>
        <v>2586.4</v>
      </c>
      <c r="J25" s="15">
        <f t="shared" si="7"/>
        <v>49</v>
      </c>
      <c r="K25" s="16">
        <f t="shared" si="8"/>
        <v>1038.8</v>
      </c>
    </row>
    <row r="26" spans="1:11" s="17" customFormat="1" ht="12" customHeight="1">
      <c r="A26" s="12" t="s">
        <v>15</v>
      </c>
      <c r="B26" s="13">
        <v>444</v>
      </c>
      <c r="C26" s="14">
        <v>752</v>
      </c>
      <c r="D26" s="15">
        <v>-6</v>
      </c>
      <c r="E26" s="14">
        <f t="shared" si="9"/>
        <v>746</v>
      </c>
      <c r="F26" s="15">
        <v>749</v>
      </c>
      <c r="G26" s="14"/>
      <c r="H26" s="13">
        <f t="shared" si="10"/>
        <v>331224</v>
      </c>
      <c r="I26" s="16">
        <f t="shared" si="6"/>
        <v>332556</v>
      </c>
      <c r="J26" s="15">
        <f t="shared" si="7"/>
        <v>3</v>
      </c>
      <c r="K26" s="16">
        <f t="shared" si="8"/>
        <v>1332</v>
      </c>
    </row>
    <row r="27" spans="1:11" s="17" customFormat="1" ht="12" customHeight="1">
      <c r="A27" s="12" t="s">
        <v>14</v>
      </c>
      <c r="B27" s="13">
        <v>235</v>
      </c>
      <c r="C27" s="14">
        <v>4</v>
      </c>
      <c r="D27" s="15"/>
      <c r="E27" s="14">
        <f t="shared" si="9"/>
        <v>4</v>
      </c>
      <c r="F27" s="15">
        <v>4</v>
      </c>
      <c r="G27" s="14"/>
      <c r="H27" s="13">
        <f t="shared" si="10"/>
        <v>940</v>
      </c>
      <c r="I27" s="16">
        <f t="shared" si="6"/>
        <v>940</v>
      </c>
      <c r="J27" s="15">
        <f t="shared" si="7"/>
        <v>0</v>
      </c>
      <c r="K27" s="16">
        <f t="shared" si="8"/>
        <v>0</v>
      </c>
    </row>
    <row r="28" spans="1:11" s="17" customFormat="1" ht="12" customHeight="1">
      <c r="A28" s="12" t="s">
        <v>31</v>
      </c>
      <c r="B28" s="13">
        <v>68</v>
      </c>
      <c r="C28" s="14">
        <v>265</v>
      </c>
      <c r="D28" s="15"/>
      <c r="E28" s="14">
        <f t="shared" si="9"/>
        <v>265</v>
      </c>
      <c r="F28" s="15">
        <v>279</v>
      </c>
      <c r="G28" s="14"/>
      <c r="H28" s="13">
        <f t="shared" si="10"/>
        <v>18020</v>
      </c>
      <c r="I28" s="16">
        <f t="shared" si="6"/>
        <v>18972</v>
      </c>
      <c r="J28" s="15">
        <f t="shared" si="7"/>
        <v>14</v>
      </c>
      <c r="K28" s="16">
        <f t="shared" si="8"/>
        <v>952</v>
      </c>
    </row>
    <row r="29" spans="1:11" s="17" customFormat="1" ht="12" customHeight="1">
      <c r="A29" s="40" t="s">
        <v>77</v>
      </c>
      <c r="B29" s="13">
        <v>332</v>
      </c>
      <c r="C29" s="14">
        <v>970</v>
      </c>
      <c r="D29" s="15">
        <v>-32</v>
      </c>
      <c r="E29" s="14">
        <f t="shared" si="9"/>
        <v>938</v>
      </c>
      <c r="F29" s="15">
        <v>936</v>
      </c>
      <c r="G29" s="14"/>
      <c r="H29" s="13">
        <f t="shared" si="10"/>
        <v>311416</v>
      </c>
      <c r="I29" s="16">
        <f t="shared" si="6"/>
        <v>310752</v>
      </c>
      <c r="J29" s="15">
        <f t="shared" si="7"/>
        <v>-2</v>
      </c>
      <c r="K29" s="16">
        <f t="shared" si="8"/>
        <v>-664</v>
      </c>
    </row>
    <row r="30" spans="1:11" s="17" customFormat="1" ht="12" customHeight="1">
      <c r="A30" s="40" t="s">
        <v>47</v>
      </c>
      <c r="B30" s="13">
        <v>710</v>
      </c>
      <c r="C30" s="14">
        <v>211</v>
      </c>
      <c r="D30" s="15">
        <v>-2</v>
      </c>
      <c r="E30" s="14">
        <f t="shared" si="9"/>
        <v>209</v>
      </c>
      <c r="F30" s="15">
        <v>205</v>
      </c>
      <c r="G30" s="14"/>
      <c r="H30" s="13">
        <f t="shared" si="10"/>
        <v>148390</v>
      </c>
      <c r="I30" s="16">
        <f t="shared" si="6"/>
        <v>145550</v>
      </c>
      <c r="J30" s="15">
        <f t="shared" si="7"/>
        <v>-4</v>
      </c>
      <c r="K30" s="16">
        <f t="shared" si="8"/>
        <v>-2840</v>
      </c>
    </row>
    <row r="31" spans="1:11" s="17" customFormat="1" ht="12" customHeight="1">
      <c r="A31" s="12" t="s">
        <v>48</v>
      </c>
      <c r="B31" s="13">
        <v>22</v>
      </c>
      <c r="C31" s="14">
        <v>359</v>
      </c>
      <c r="D31" s="15">
        <v>-3</v>
      </c>
      <c r="E31" s="14">
        <f t="shared" si="9"/>
        <v>356</v>
      </c>
      <c r="F31" s="15">
        <v>293</v>
      </c>
      <c r="G31" s="14"/>
      <c r="H31" s="13">
        <f t="shared" si="10"/>
        <v>7832</v>
      </c>
      <c r="I31" s="16">
        <f t="shared" si="6"/>
        <v>6446</v>
      </c>
      <c r="J31" s="15">
        <f t="shared" si="7"/>
        <v>-63</v>
      </c>
      <c r="K31" s="16">
        <f t="shared" si="8"/>
        <v>-1386</v>
      </c>
    </row>
    <row r="32" spans="1:11" s="17" customFormat="1" ht="12" customHeight="1">
      <c r="A32" s="12" t="s">
        <v>22</v>
      </c>
      <c r="B32" s="13">
        <v>26.4</v>
      </c>
      <c r="C32" s="14">
        <v>16</v>
      </c>
      <c r="D32" s="15"/>
      <c r="E32" s="14">
        <f t="shared" si="9"/>
        <v>16</v>
      </c>
      <c r="F32" s="15">
        <v>30</v>
      </c>
      <c r="G32" s="14"/>
      <c r="H32" s="13">
        <f t="shared" si="10"/>
        <v>422.4</v>
      </c>
      <c r="I32" s="16">
        <f t="shared" si="6"/>
        <v>792</v>
      </c>
      <c r="J32" s="15">
        <f t="shared" si="7"/>
        <v>14</v>
      </c>
      <c r="K32" s="16">
        <f t="shared" si="8"/>
        <v>369.59999999999997</v>
      </c>
    </row>
    <row r="33" spans="1:11" s="17" customFormat="1" ht="12" customHeight="1">
      <c r="A33" s="12" t="s">
        <v>32</v>
      </c>
      <c r="B33" s="13">
        <v>60</v>
      </c>
      <c r="C33" s="14">
        <v>1</v>
      </c>
      <c r="D33" s="15"/>
      <c r="E33" s="14">
        <f t="shared" si="9"/>
        <v>1</v>
      </c>
      <c r="F33" s="15"/>
      <c r="G33" s="14"/>
      <c r="H33" s="13">
        <f t="shared" si="10"/>
        <v>60</v>
      </c>
      <c r="I33" s="16">
        <f t="shared" si="6"/>
        <v>0</v>
      </c>
      <c r="J33" s="15">
        <f t="shared" si="7"/>
        <v>-1</v>
      </c>
      <c r="K33" s="16">
        <f t="shared" si="8"/>
        <v>-60</v>
      </c>
    </row>
    <row r="34" spans="1:11" s="17" customFormat="1" ht="12" customHeight="1">
      <c r="A34" s="12" t="s">
        <v>33</v>
      </c>
      <c r="B34" s="13">
        <v>100</v>
      </c>
      <c r="C34" s="14">
        <v>1</v>
      </c>
      <c r="D34" s="15"/>
      <c r="E34" s="14">
        <f t="shared" si="9"/>
        <v>1</v>
      </c>
      <c r="F34" s="15"/>
      <c r="G34" s="14"/>
      <c r="H34" s="13">
        <f t="shared" si="10"/>
        <v>100</v>
      </c>
      <c r="I34" s="16">
        <f t="shared" si="6"/>
        <v>0</v>
      </c>
      <c r="J34" s="15">
        <f t="shared" si="7"/>
        <v>-1</v>
      </c>
      <c r="K34" s="16">
        <f t="shared" si="8"/>
        <v>-100</v>
      </c>
    </row>
    <row r="35" spans="1:11" s="17" customFormat="1" ht="12" customHeight="1">
      <c r="A35" s="12" t="s">
        <v>49</v>
      </c>
      <c r="B35" s="13">
        <v>76.5</v>
      </c>
      <c r="C35" s="14">
        <v>49</v>
      </c>
      <c r="D35" s="15">
        <v>-9</v>
      </c>
      <c r="E35" s="14">
        <f t="shared" si="9"/>
        <v>40</v>
      </c>
      <c r="F35" s="15">
        <v>29</v>
      </c>
      <c r="G35" s="14"/>
      <c r="H35" s="13">
        <f t="shared" si="10"/>
        <v>3060</v>
      </c>
      <c r="I35" s="16">
        <f t="shared" si="6"/>
        <v>2218.5</v>
      </c>
      <c r="J35" s="15">
        <f t="shared" si="7"/>
        <v>-11</v>
      </c>
      <c r="K35" s="16">
        <f t="shared" si="8"/>
        <v>-841.5</v>
      </c>
    </row>
    <row r="36" spans="1:11" s="17" customFormat="1" ht="12" customHeight="1">
      <c r="A36" s="12" t="s">
        <v>50</v>
      </c>
      <c r="B36" s="13">
        <v>0.3</v>
      </c>
      <c r="C36" s="14">
        <v>7104</v>
      </c>
      <c r="D36" s="15">
        <v>-61</v>
      </c>
      <c r="E36" s="14">
        <f t="shared" si="9"/>
        <v>7043</v>
      </c>
      <c r="F36" s="15">
        <v>6990</v>
      </c>
      <c r="G36" s="14"/>
      <c r="H36" s="13">
        <f t="shared" si="10"/>
        <v>2112.9</v>
      </c>
      <c r="I36" s="16">
        <f t="shared" si="6"/>
        <v>2097</v>
      </c>
      <c r="J36" s="15">
        <f t="shared" si="7"/>
        <v>-53</v>
      </c>
      <c r="K36" s="16">
        <f t="shared" si="8"/>
        <v>-15.899999999999999</v>
      </c>
    </row>
    <row r="37" spans="1:11" s="17" customFormat="1" ht="12" customHeight="1">
      <c r="A37" s="12" t="s">
        <v>38</v>
      </c>
      <c r="B37" s="13">
        <v>10</v>
      </c>
      <c r="C37" s="14">
        <v>1804</v>
      </c>
      <c r="D37" s="15">
        <v>-19</v>
      </c>
      <c r="E37" s="14">
        <f t="shared" si="9"/>
        <v>1785</v>
      </c>
      <c r="F37" s="15">
        <v>1742</v>
      </c>
      <c r="G37" s="14"/>
      <c r="H37" s="13">
        <f t="shared" si="10"/>
        <v>17850</v>
      </c>
      <c r="I37" s="16">
        <f t="shared" si="6"/>
        <v>17420</v>
      </c>
      <c r="J37" s="15">
        <f t="shared" si="7"/>
        <v>-43</v>
      </c>
      <c r="K37" s="16">
        <f t="shared" si="8"/>
        <v>-430</v>
      </c>
    </row>
    <row r="38" spans="1:11" s="17" customFormat="1" ht="12" customHeight="1">
      <c r="A38" s="12" t="s">
        <v>51</v>
      </c>
      <c r="B38" s="13">
        <v>20</v>
      </c>
      <c r="C38" s="14">
        <v>1230</v>
      </c>
      <c r="D38" s="15">
        <v>-44</v>
      </c>
      <c r="E38" s="14">
        <f t="shared" si="9"/>
        <v>1186</v>
      </c>
      <c r="F38" s="15">
        <v>838</v>
      </c>
      <c r="G38" s="14"/>
      <c r="H38" s="13">
        <f t="shared" si="10"/>
        <v>23720</v>
      </c>
      <c r="I38" s="16">
        <f t="shared" si="6"/>
        <v>16760</v>
      </c>
      <c r="J38" s="15">
        <f t="shared" si="7"/>
        <v>-348</v>
      </c>
      <c r="K38" s="16">
        <f t="shared" si="8"/>
        <v>-6960</v>
      </c>
    </row>
    <row r="39" spans="1:11" s="17" customFormat="1" ht="12" customHeight="1">
      <c r="A39" s="12" t="s">
        <v>34</v>
      </c>
      <c r="B39" s="13">
        <v>30</v>
      </c>
      <c r="C39" s="14">
        <v>1288</v>
      </c>
      <c r="D39" s="15">
        <v>-45</v>
      </c>
      <c r="E39" s="14">
        <f t="shared" si="9"/>
        <v>1243</v>
      </c>
      <c r="F39" s="15">
        <v>1159</v>
      </c>
      <c r="G39" s="14"/>
      <c r="H39" s="13">
        <f t="shared" si="10"/>
        <v>37290</v>
      </c>
      <c r="I39" s="16">
        <f t="shared" si="6"/>
        <v>34770</v>
      </c>
      <c r="J39" s="15">
        <f t="shared" si="7"/>
        <v>-84</v>
      </c>
      <c r="K39" s="16">
        <f t="shared" si="8"/>
        <v>-2520</v>
      </c>
    </row>
    <row r="40" spans="1:11" s="17" customFormat="1" ht="12" customHeight="1">
      <c r="A40" s="12" t="s">
        <v>39</v>
      </c>
      <c r="B40" s="13">
        <v>60</v>
      </c>
      <c r="C40" s="14">
        <v>18</v>
      </c>
      <c r="D40" s="15">
        <v>3</v>
      </c>
      <c r="E40" s="14">
        <f t="shared" si="9"/>
        <v>21</v>
      </c>
      <c r="F40" s="15">
        <v>16</v>
      </c>
      <c r="G40" s="14"/>
      <c r="H40" s="13">
        <f t="shared" si="10"/>
        <v>1260</v>
      </c>
      <c r="I40" s="16">
        <f t="shared" si="6"/>
        <v>960</v>
      </c>
      <c r="J40" s="15">
        <f t="shared" si="7"/>
        <v>-5</v>
      </c>
      <c r="K40" s="16">
        <f t="shared" si="8"/>
        <v>-300</v>
      </c>
    </row>
    <row r="41" spans="1:11" s="17" customFormat="1" ht="12" customHeight="1">
      <c r="A41" s="12" t="s">
        <v>52</v>
      </c>
      <c r="B41" s="13">
        <v>2.4</v>
      </c>
      <c r="C41" s="14">
        <v>7267</v>
      </c>
      <c r="D41" s="15">
        <v>-153</v>
      </c>
      <c r="E41" s="14">
        <f t="shared" si="9"/>
        <v>7114</v>
      </c>
      <c r="F41" s="15">
        <v>6873</v>
      </c>
      <c r="G41" s="14"/>
      <c r="H41" s="13">
        <f t="shared" si="10"/>
        <v>17073.6</v>
      </c>
      <c r="I41" s="16">
        <f t="shared" si="6"/>
        <v>16495.2</v>
      </c>
      <c r="J41" s="15">
        <f t="shared" si="7"/>
        <v>-241</v>
      </c>
      <c r="K41" s="16">
        <f t="shared" si="8"/>
        <v>-578.4</v>
      </c>
    </row>
    <row r="42" spans="1:11" s="17" customFormat="1" ht="12" customHeight="1">
      <c r="A42" s="12" t="s">
        <v>53</v>
      </c>
      <c r="B42" s="13">
        <v>7.2</v>
      </c>
      <c r="C42" s="14">
        <v>120</v>
      </c>
      <c r="D42" s="15">
        <v>10</v>
      </c>
      <c r="E42" s="14">
        <f t="shared" si="9"/>
        <v>130</v>
      </c>
      <c r="F42" s="15">
        <v>139</v>
      </c>
      <c r="G42" s="14"/>
      <c r="H42" s="13">
        <f t="shared" si="10"/>
        <v>936</v>
      </c>
      <c r="I42" s="16">
        <f t="shared" si="6"/>
        <v>1000.8000000000001</v>
      </c>
      <c r="J42" s="15">
        <f t="shared" si="7"/>
        <v>9</v>
      </c>
      <c r="K42" s="16">
        <f t="shared" si="8"/>
        <v>64.8</v>
      </c>
    </row>
    <row r="43" spans="1:11" s="17" customFormat="1" ht="12" customHeight="1">
      <c r="A43" s="12" t="s">
        <v>54</v>
      </c>
      <c r="B43" s="13">
        <v>9.6</v>
      </c>
      <c r="C43" s="14">
        <v>3151</v>
      </c>
      <c r="D43" s="15">
        <v>-51</v>
      </c>
      <c r="E43" s="14">
        <f t="shared" si="9"/>
        <v>3100</v>
      </c>
      <c r="F43" s="15">
        <v>3009</v>
      </c>
      <c r="G43" s="14"/>
      <c r="H43" s="13">
        <f t="shared" si="10"/>
        <v>29760</v>
      </c>
      <c r="I43" s="16">
        <f t="shared" si="6"/>
        <v>28886.399999999998</v>
      </c>
      <c r="J43" s="15">
        <f t="shared" si="7"/>
        <v>-91</v>
      </c>
      <c r="K43" s="16">
        <f t="shared" si="8"/>
        <v>-873.6</v>
      </c>
    </row>
    <row r="44" spans="1:11" s="17" customFormat="1" ht="12" customHeight="1">
      <c r="A44" s="12" t="s">
        <v>55</v>
      </c>
      <c r="B44" s="13">
        <v>25</v>
      </c>
      <c r="C44" s="14">
        <v>7</v>
      </c>
      <c r="D44" s="15">
        <v>-3</v>
      </c>
      <c r="E44" s="14">
        <f t="shared" si="9"/>
        <v>4</v>
      </c>
      <c r="F44" s="15">
        <v>6</v>
      </c>
      <c r="G44" s="14"/>
      <c r="H44" s="13">
        <f t="shared" si="10"/>
        <v>100</v>
      </c>
      <c r="I44" s="16">
        <f t="shared" si="6"/>
        <v>150</v>
      </c>
      <c r="J44" s="15">
        <f t="shared" si="7"/>
        <v>2</v>
      </c>
      <c r="K44" s="16">
        <f t="shared" si="8"/>
        <v>50</v>
      </c>
    </row>
    <row r="45" spans="1:11" s="17" customFormat="1" ht="12" customHeight="1">
      <c r="A45" s="12" t="s">
        <v>56</v>
      </c>
      <c r="B45" s="13">
        <v>25</v>
      </c>
      <c r="C45" s="14">
        <v>48</v>
      </c>
      <c r="D45" s="15">
        <v>-1</v>
      </c>
      <c r="E45" s="14">
        <f t="shared" si="9"/>
        <v>47</v>
      </c>
      <c r="F45" s="15">
        <v>47</v>
      </c>
      <c r="G45" s="14"/>
      <c r="H45" s="13">
        <f t="shared" si="10"/>
        <v>1175</v>
      </c>
      <c r="I45" s="16">
        <f t="shared" si="6"/>
        <v>1175</v>
      </c>
      <c r="J45" s="15">
        <f t="shared" si="7"/>
        <v>0</v>
      </c>
      <c r="K45" s="16">
        <f t="shared" si="8"/>
        <v>0</v>
      </c>
    </row>
    <row r="46" spans="1:11" s="17" customFormat="1" ht="12" customHeight="1">
      <c r="A46" s="12" t="s">
        <v>57</v>
      </c>
      <c r="B46" s="13">
        <v>25</v>
      </c>
      <c r="C46" s="14">
        <v>176</v>
      </c>
      <c r="D46" s="15">
        <v>-4</v>
      </c>
      <c r="E46" s="14">
        <f t="shared" si="9"/>
        <v>172</v>
      </c>
      <c r="F46" s="15">
        <v>171</v>
      </c>
      <c r="G46" s="14"/>
      <c r="H46" s="13">
        <f t="shared" si="10"/>
        <v>4300</v>
      </c>
      <c r="I46" s="16">
        <f t="shared" si="6"/>
        <v>4275</v>
      </c>
      <c r="J46" s="15">
        <f t="shared" si="7"/>
        <v>-1</v>
      </c>
      <c r="K46" s="16">
        <f t="shared" si="8"/>
        <v>-25</v>
      </c>
    </row>
    <row r="47" spans="1:11" s="17" customFormat="1" ht="12" customHeight="1">
      <c r="A47" s="12" t="s">
        <v>58</v>
      </c>
      <c r="B47" s="13">
        <v>9.8</v>
      </c>
      <c r="C47" s="14">
        <v>238</v>
      </c>
      <c r="D47" s="15"/>
      <c r="E47" s="14">
        <f t="shared" si="9"/>
        <v>238</v>
      </c>
      <c r="F47" s="15">
        <v>227</v>
      </c>
      <c r="G47" s="14"/>
      <c r="H47" s="13">
        <f t="shared" si="10"/>
        <v>2332.4</v>
      </c>
      <c r="I47" s="16">
        <f t="shared" si="6"/>
        <v>2224.6000000000004</v>
      </c>
      <c r="J47" s="15">
        <f t="shared" si="7"/>
        <v>-11</v>
      </c>
      <c r="K47" s="16">
        <f t="shared" si="8"/>
        <v>-107.80000000000001</v>
      </c>
    </row>
    <row r="48" spans="1:11" s="17" customFormat="1" ht="12" customHeight="1">
      <c r="A48" s="12" t="s">
        <v>59</v>
      </c>
      <c r="B48" s="13">
        <v>9.8</v>
      </c>
      <c r="C48" s="14">
        <v>59</v>
      </c>
      <c r="D48" s="15"/>
      <c r="E48" s="14">
        <f t="shared" si="9"/>
        <v>59</v>
      </c>
      <c r="F48" s="15">
        <v>67</v>
      </c>
      <c r="G48" s="14"/>
      <c r="H48" s="13">
        <f t="shared" si="10"/>
        <v>578.2</v>
      </c>
      <c r="I48" s="16">
        <f t="shared" si="6"/>
        <v>656.6</v>
      </c>
      <c r="J48" s="15">
        <f t="shared" si="7"/>
        <v>8</v>
      </c>
      <c r="K48" s="16">
        <f t="shared" si="8"/>
        <v>78.4</v>
      </c>
    </row>
    <row r="49" spans="1:11" s="17" customFormat="1" ht="12" customHeight="1">
      <c r="A49" s="15" t="s">
        <v>17</v>
      </c>
      <c r="B49" s="13">
        <v>0.25</v>
      </c>
      <c r="C49" s="14">
        <v>430795</v>
      </c>
      <c r="D49" s="15"/>
      <c r="E49" s="14">
        <f t="shared" si="9"/>
        <v>430795</v>
      </c>
      <c r="F49" s="15">
        <v>430795</v>
      </c>
      <c r="G49" s="14"/>
      <c r="H49" s="13">
        <f t="shared" si="10"/>
        <v>107698.75</v>
      </c>
      <c r="I49" s="16">
        <f t="shared" si="6"/>
        <v>107698.75</v>
      </c>
      <c r="J49" s="15">
        <f t="shared" si="7"/>
        <v>0</v>
      </c>
      <c r="K49" s="16">
        <f t="shared" si="8"/>
        <v>0</v>
      </c>
    </row>
    <row r="50" spans="1:11" s="17" customFormat="1" ht="12" customHeight="1">
      <c r="A50" s="15" t="s">
        <v>60</v>
      </c>
      <c r="B50" s="13">
        <v>98676.532</v>
      </c>
      <c r="C50" s="14">
        <v>1</v>
      </c>
      <c r="D50" s="15"/>
      <c r="E50" s="14">
        <f t="shared" si="9"/>
        <v>1</v>
      </c>
      <c r="F50" s="15">
        <v>1</v>
      </c>
      <c r="G50" s="14"/>
      <c r="H50" s="13">
        <f t="shared" si="10"/>
        <v>98676.532</v>
      </c>
      <c r="I50" s="16">
        <f t="shared" si="6"/>
        <v>98676.532</v>
      </c>
      <c r="J50" s="15">
        <f t="shared" si="7"/>
        <v>0</v>
      </c>
      <c r="K50" s="16">
        <f t="shared" si="8"/>
        <v>0</v>
      </c>
    </row>
    <row r="51" spans="1:11" s="17" customFormat="1" ht="12" customHeight="1">
      <c r="A51" s="15" t="s">
        <v>61</v>
      </c>
      <c r="B51" s="13">
        <v>0.385</v>
      </c>
      <c r="C51" s="14">
        <v>430795</v>
      </c>
      <c r="D51" s="15"/>
      <c r="E51" s="14">
        <f t="shared" si="9"/>
        <v>430795</v>
      </c>
      <c r="F51" s="15">
        <v>430795</v>
      </c>
      <c r="G51" s="14"/>
      <c r="H51" s="13">
        <f t="shared" si="10"/>
        <v>165856.075</v>
      </c>
      <c r="I51" s="16">
        <f t="shared" si="6"/>
        <v>165856.075</v>
      </c>
      <c r="J51" s="15">
        <f t="shared" si="7"/>
        <v>0</v>
      </c>
      <c r="K51" s="16">
        <f t="shared" si="8"/>
        <v>0</v>
      </c>
    </row>
    <row r="52" spans="1:11" s="17" customFormat="1" ht="12" customHeight="1">
      <c r="A52" s="15"/>
      <c r="B52" s="13"/>
      <c r="C52" s="14"/>
      <c r="D52" s="15"/>
      <c r="E52" s="14"/>
      <c r="F52" s="15"/>
      <c r="G52" s="14"/>
      <c r="H52" s="13"/>
      <c r="I52" s="16"/>
      <c r="J52" s="15"/>
      <c r="K52" s="16"/>
    </row>
    <row r="53" spans="1:11" s="17" customFormat="1" ht="15" customHeight="1">
      <c r="A53" s="19" t="s">
        <v>20</v>
      </c>
      <c r="B53" s="7"/>
      <c r="C53" s="8"/>
      <c r="D53" s="8"/>
      <c r="E53" s="8"/>
      <c r="F53" s="8"/>
      <c r="G53" s="20">
        <f>SUM(G5:G51)</f>
        <v>9976144</v>
      </c>
      <c r="H53" s="21">
        <f>SUM(H5:H51)</f>
        <v>5255349.897000001</v>
      </c>
      <c r="I53" s="21">
        <f>SUM(I5:I51)</f>
        <v>5174818.296999999</v>
      </c>
      <c r="J53" s="8"/>
      <c r="K53" s="22">
        <f>SUM(K5:K51)</f>
        <v>-80531.59999999999</v>
      </c>
    </row>
    <row r="54" spans="1:11" s="17" customFormat="1" ht="12" customHeight="1">
      <c r="A54" s="15"/>
      <c r="B54" s="13"/>
      <c r="C54" s="14"/>
      <c r="D54" s="15"/>
      <c r="E54" s="14"/>
      <c r="F54" s="15"/>
      <c r="G54" s="14"/>
      <c r="H54" s="13"/>
      <c r="I54" s="16"/>
      <c r="J54" s="15"/>
      <c r="K54" s="16"/>
    </row>
    <row r="55" spans="1:11" s="17" customFormat="1" ht="15" customHeight="1">
      <c r="A55" s="15" t="s">
        <v>10</v>
      </c>
      <c r="B55" s="13">
        <v>15</v>
      </c>
      <c r="C55" s="14">
        <v>752</v>
      </c>
      <c r="D55" s="15"/>
      <c r="E55" s="14">
        <f aca="true" t="shared" si="11" ref="E55:E61">SUM(C55:D55)</f>
        <v>752</v>
      </c>
      <c r="F55" s="15">
        <v>747</v>
      </c>
      <c r="G55" s="14">
        <f>C55*$B55</f>
        <v>11280</v>
      </c>
      <c r="H55" s="13">
        <f aca="true" t="shared" si="12" ref="H55:H67">E55*B55</f>
        <v>11280</v>
      </c>
      <c r="I55" s="16">
        <f aca="true" t="shared" si="13" ref="I55:I67">F55*$B55</f>
        <v>11205</v>
      </c>
      <c r="J55" s="15">
        <f aca="true" t="shared" si="14" ref="J55:J61">F55-E55</f>
        <v>-5</v>
      </c>
      <c r="K55" s="16">
        <f>I55-H55</f>
        <v>-75</v>
      </c>
    </row>
    <row r="56" spans="1:11" s="17" customFormat="1" ht="15" customHeight="1">
      <c r="A56" s="15" t="s">
        <v>62</v>
      </c>
      <c r="B56" s="13">
        <v>10</v>
      </c>
      <c r="C56" s="14">
        <v>170</v>
      </c>
      <c r="D56" s="15"/>
      <c r="E56" s="14">
        <f t="shared" si="11"/>
        <v>170</v>
      </c>
      <c r="F56" s="15">
        <v>144</v>
      </c>
      <c r="G56" s="14">
        <f>C56*$B56</f>
        <v>1700</v>
      </c>
      <c r="H56" s="13">
        <f t="shared" si="12"/>
        <v>1700</v>
      </c>
      <c r="I56" s="16">
        <f t="shared" si="13"/>
        <v>1440</v>
      </c>
      <c r="J56" s="15">
        <f t="shared" si="14"/>
        <v>-26</v>
      </c>
      <c r="K56" s="16">
        <f aca="true" t="shared" si="15" ref="K56:K67">I56-H56</f>
        <v>-260</v>
      </c>
    </row>
    <row r="57" spans="1:11" s="17" customFormat="1" ht="15" customHeight="1">
      <c r="A57" s="15" t="s">
        <v>63</v>
      </c>
      <c r="B57" s="13">
        <v>10</v>
      </c>
      <c r="C57" s="14">
        <v>227</v>
      </c>
      <c r="D57" s="15"/>
      <c r="E57" s="14">
        <f t="shared" si="11"/>
        <v>227</v>
      </c>
      <c r="F57" s="15">
        <v>252</v>
      </c>
      <c r="G57" s="14">
        <f>C57*$B57</f>
        <v>2270</v>
      </c>
      <c r="H57" s="13">
        <f t="shared" si="12"/>
        <v>2270</v>
      </c>
      <c r="I57" s="16">
        <f t="shared" si="13"/>
        <v>2520</v>
      </c>
      <c r="J57" s="15">
        <f t="shared" si="14"/>
        <v>25</v>
      </c>
      <c r="K57" s="16">
        <f t="shared" si="15"/>
        <v>250</v>
      </c>
    </row>
    <row r="58" spans="1:11" s="17" customFormat="1" ht="15" customHeight="1">
      <c r="A58" s="15" t="s">
        <v>64</v>
      </c>
      <c r="B58" s="13">
        <v>10</v>
      </c>
      <c r="C58" s="14">
        <v>98</v>
      </c>
      <c r="D58" s="15"/>
      <c r="E58" s="14">
        <f t="shared" si="11"/>
        <v>98</v>
      </c>
      <c r="F58" s="15">
        <v>100</v>
      </c>
      <c r="G58" s="14"/>
      <c r="H58" s="13">
        <f t="shared" si="12"/>
        <v>980</v>
      </c>
      <c r="I58" s="16">
        <f t="shared" si="13"/>
        <v>1000</v>
      </c>
      <c r="J58" s="15">
        <f t="shared" si="14"/>
        <v>2</v>
      </c>
      <c r="K58" s="16">
        <f t="shared" si="15"/>
        <v>20</v>
      </c>
    </row>
    <row r="59" spans="1:11" s="17" customFormat="1" ht="15" customHeight="1">
      <c r="A59" s="15" t="s">
        <v>65</v>
      </c>
      <c r="B59" s="13">
        <v>10</v>
      </c>
      <c r="C59" s="14">
        <v>2</v>
      </c>
      <c r="D59" s="15"/>
      <c r="E59" s="14">
        <f t="shared" si="11"/>
        <v>2</v>
      </c>
      <c r="F59" s="15">
        <v>1</v>
      </c>
      <c r="G59" s="14"/>
      <c r="H59" s="13">
        <f t="shared" si="12"/>
        <v>20</v>
      </c>
      <c r="I59" s="16">
        <f t="shared" si="13"/>
        <v>10</v>
      </c>
      <c r="J59" s="15">
        <f t="shared" si="14"/>
        <v>-1</v>
      </c>
      <c r="K59" s="16">
        <f t="shared" si="15"/>
        <v>-10</v>
      </c>
    </row>
    <row r="60" spans="1:11" s="17" customFormat="1" ht="15" customHeight="1">
      <c r="A60" s="15" t="s">
        <v>66</v>
      </c>
      <c r="B60" s="13">
        <v>10</v>
      </c>
      <c r="C60" s="14">
        <v>17</v>
      </c>
      <c r="D60" s="15"/>
      <c r="E60" s="14">
        <f t="shared" si="11"/>
        <v>17</v>
      </c>
      <c r="F60" s="15">
        <v>17</v>
      </c>
      <c r="G60" s="14"/>
      <c r="H60" s="13">
        <f t="shared" si="12"/>
        <v>170</v>
      </c>
      <c r="I60" s="16">
        <f t="shared" si="13"/>
        <v>170</v>
      </c>
      <c r="J60" s="15">
        <f t="shared" si="14"/>
        <v>0</v>
      </c>
      <c r="K60" s="16">
        <f t="shared" si="15"/>
        <v>0</v>
      </c>
    </row>
    <row r="61" spans="1:11" s="17" customFormat="1" ht="15" customHeight="1">
      <c r="A61" s="15" t="s">
        <v>67</v>
      </c>
      <c r="B61" s="13">
        <v>14</v>
      </c>
      <c r="C61" s="14">
        <v>735</v>
      </c>
      <c r="D61" s="15">
        <v>-3</v>
      </c>
      <c r="E61" s="14">
        <f t="shared" si="11"/>
        <v>732</v>
      </c>
      <c r="F61" s="15">
        <v>731</v>
      </c>
      <c r="G61" s="14"/>
      <c r="H61" s="13">
        <f t="shared" si="12"/>
        <v>10248</v>
      </c>
      <c r="I61" s="16">
        <f t="shared" si="13"/>
        <v>10234</v>
      </c>
      <c r="J61" s="15">
        <f t="shared" si="14"/>
        <v>-1</v>
      </c>
      <c r="K61" s="16">
        <f t="shared" si="15"/>
        <v>-14</v>
      </c>
    </row>
    <row r="62" spans="1:11" s="17" customFormat="1" ht="15" customHeight="1">
      <c r="A62" s="15" t="s">
        <v>18</v>
      </c>
      <c r="B62" s="10"/>
      <c r="C62" s="9"/>
      <c r="D62" s="9"/>
      <c r="E62" s="9"/>
      <c r="F62" s="9"/>
      <c r="G62" s="14">
        <v>164559616</v>
      </c>
      <c r="H62" s="13">
        <v>85067.017</v>
      </c>
      <c r="I62" s="16">
        <v>85067.017</v>
      </c>
      <c r="J62" s="8"/>
      <c r="K62" s="16">
        <f>I62-H62</f>
        <v>0</v>
      </c>
    </row>
    <row r="63" spans="1:11" s="17" customFormat="1" ht="15" customHeight="1">
      <c r="A63" s="15" t="s">
        <v>68</v>
      </c>
      <c r="B63" s="13">
        <v>2.2</v>
      </c>
      <c r="C63" s="14">
        <v>8597</v>
      </c>
      <c r="D63" s="15"/>
      <c r="E63" s="14">
        <f>SUM(C63:D63)</f>
        <v>8597</v>
      </c>
      <c r="F63" s="15">
        <v>8597</v>
      </c>
      <c r="G63" s="14"/>
      <c r="H63" s="13">
        <f t="shared" si="12"/>
        <v>18913.4</v>
      </c>
      <c r="I63" s="16">
        <f t="shared" si="13"/>
        <v>18913.4</v>
      </c>
      <c r="J63" s="15">
        <f>F63-E63</f>
        <v>0</v>
      </c>
      <c r="K63" s="16">
        <f t="shared" si="15"/>
        <v>0</v>
      </c>
    </row>
    <row r="64" spans="1:11" s="17" customFormat="1" ht="15" customHeight="1">
      <c r="A64" s="15" t="s">
        <v>35</v>
      </c>
      <c r="B64" s="13">
        <v>0.72</v>
      </c>
      <c r="C64" s="14">
        <v>7385</v>
      </c>
      <c r="D64" s="15">
        <v>-71</v>
      </c>
      <c r="E64" s="14">
        <f>SUM(C64:D64)</f>
        <v>7314</v>
      </c>
      <c r="F64" s="15">
        <v>7233</v>
      </c>
      <c r="G64" s="14"/>
      <c r="H64" s="13">
        <f t="shared" si="12"/>
        <v>5266.08</v>
      </c>
      <c r="I64" s="16">
        <f t="shared" si="13"/>
        <v>5207.76</v>
      </c>
      <c r="J64" s="15">
        <f>F64-E64</f>
        <v>-81</v>
      </c>
      <c r="K64" s="16">
        <f t="shared" si="15"/>
        <v>-58.31999999999971</v>
      </c>
    </row>
    <row r="65" spans="1:11" s="17" customFormat="1" ht="15" customHeight="1">
      <c r="A65" s="15" t="s">
        <v>69</v>
      </c>
      <c r="B65" s="13">
        <v>2.5</v>
      </c>
      <c r="C65" s="14">
        <v>758</v>
      </c>
      <c r="D65" s="15">
        <v>-4</v>
      </c>
      <c r="E65" s="14">
        <f>SUM(C65:D65)</f>
        <v>754</v>
      </c>
      <c r="F65" s="15">
        <v>750</v>
      </c>
      <c r="G65" s="14"/>
      <c r="H65" s="13">
        <f t="shared" si="12"/>
        <v>1885</v>
      </c>
      <c r="I65" s="16">
        <f t="shared" si="13"/>
        <v>1875</v>
      </c>
      <c r="J65" s="15">
        <f>F65-E65</f>
        <v>-4</v>
      </c>
      <c r="K65" s="16">
        <f t="shared" si="15"/>
        <v>-10</v>
      </c>
    </row>
    <row r="66" spans="1:11" s="17" customFormat="1" ht="15" customHeight="1">
      <c r="A66" s="15" t="s">
        <v>70</v>
      </c>
      <c r="B66" s="13">
        <v>1.3</v>
      </c>
      <c r="C66" s="14">
        <v>7104</v>
      </c>
      <c r="D66" s="15">
        <v>-61</v>
      </c>
      <c r="E66" s="14">
        <f>SUM(C66:D66)</f>
        <v>7043</v>
      </c>
      <c r="F66" s="15">
        <v>6990</v>
      </c>
      <c r="G66" s="14"/>
      <c r="H66" s="13">
        <f t="shared" si="12"/>
        <v>9155.9</v>
      </c>
      <c r="I66" s="16">
        <f t="shared" si="13"/>
        <v>9087</v>
      </c>
      <c r="J66" s="15">
        <f>F66-E66</f>
        <v>-53</v>
      </c>
      <c r="K66" s="16">
        <f t="shared" si="15"/>
        <v>-68.89999999999964</v>
      </c>
    </row>
    <row r="67" spans="1:11" s="17" customFormat="1" ht="15" customHeight="1">
      <c r="A67" s="15" t="s">
        <v>71</v>
      </c>
      <c r="B67" s="13">
        <v>22.3</v>
      </c>
      <c r="C67" s="14">
        <v>565</v>
      </c>
      <c r="D67" s="15"/>
      <c r="E67" s="14">
        <f>SUM(C67:D67)</f>
        <v>565</v>
      </c>
      <c r="F67" s="15">
        <v>565</v>
      </c>
      <c r="G67" s="14"/>
      <c r="H67" s="13">
        <f t="shared" si="12"/>
        <v>12599.5</v>
      </c>
      <c r="I67" s="16">
        <f t="shared" si="13"/>
        <v>12599.5</v>
      </c>
      <c r="J67" s="15">
        <f>F67-E67</f>
        <v>0</v>
      </c>
      <c r="K67" s="16">
        <f t="shared" si="15"/>
        <v>0</v>
      </c>
    </row>
    <row r="68" spans="1:11" s="17" customFormat="1" ht="12" customHeight="1">
      <c r="A68" s="15"/>
      <c r="B68" s="13"/>
      <c r="C68" s="14"/>
      <c r="D68" s="15"/>
      <c r="E68" s="14"/>
      <c r="F68" s="15"/>
      <c r="G68" s="14"/>
      <c r="H68" s="13"/>
      <c r="I68" s="16"/>
      <c r="J68" s="15"/>
      <c r="K68" s="16"/>
    </row>
    <row r="69" spans="1:11" s="17" customFormat="1" ht="15" customHeight="1">
      <c r="A69" s="19" t="s">
        <v>11</v>
      </c>
      <c r="B69" s="7"/>
      <c r="C69" s="8"/>
      <c r="D69" s="8"/>
      <c r="E69" s="8"/>
      <c r="F69" s="8"/>
      <c r="G69" s="20">
        <f>SUM(G55:G67)</f>
        <v>164574866</v>
      </c>
      <c r="H69" s="21">
        <f>SUM(H55:H67)</f>
        <v>159554.897</v>
      </c>
      <c r="I69" s="22">
        <f>SUM(I55:I67)</f>
        <v>159328.67700000003</v>
      </c>
      <c r="J69" s="8"/>
      <c r="K69" s="22">
        <f>SUM(K55:K67)</f>
        <v>-226.21999999999935</v>
      </c>
    </row>
    <row r="70" spans="1:11" s="17" customFormat="1" ht="12" customHeight="1">
      <c r="A70" s="15"/>
      <c r="B70" s="13"/>
      <c r="C70" s="14"/>
      <c r="D70" s="15"/>
      <c r="E70" s="14"/>
      <c r="F70" s="15"/>
      <c r="G70" s="14"/>
      <c r="H70" s="13"/>
      <c r="I70" s="16"/>
      <c r="J70" s="15"/>
      <c r="K70" s="16"/>
    </row>
    <row r="71" spans="1:11" s="17" customFormat="1" ht="15" customHeight="1">
      <c r="A71" s="19" t="s">
        <v>19</v>
      </c>
      <c r="B71" s="7"/>
      <c r="C71" s="8"/>
      <c r="D71" s="8"/>
      <c r="E71" s="8"/>
      <c r="F71" s="8"/>
      <c r="G71" s="20">
        <f>(G53+G69)</f>
        <v>174551010</v>
      </c>
      <c r="H71" s="21">
        <f>(H53+H69)</f>
        <v>5414904.794000001</v>
      </c>
      <c r="I71" s="22">
        <f>(I53+I69)</f>
        <v>5334146.973999999</v>
      </c>
      <c r="J71" s="8"/>
      <c r="K71" s="22">
        <f>(K53+K69)</f>
        <v>-80757.81999999999</v>
      </c>
    </row>
    <row r="72" ht="12" customHeight="1"/>
    <row r="73" spans="1:11" ht="12" customHeight="1">
      <c r="A73" s="27" t="s">
        <v>72</v>
      </c>
      <c r="B73" s="38"/>
      <c r="C73" s="39"/>
      <c r="D73" s="39"/>
      <c r="E73" s="39"/>
      <c r="F73" s="39"/>
      <c r="G73" s="29"/>
      <c r="H73" s="28">
        <f>SUM(H74:H76)</f>
        <v>1329216.45</v>
      </c>
      <c r="I73" s="28">
        <f>SUM(I74:I76)</f>
        <v>1314960.45</v>
      </c>
      <c r="J73" s="38"/>
      <c r="K73" s="28">
        <f>SUM(K74:K76)</f>
        <v>-14256</v>
      </c>
    </row>
    <row r="74" spans="1:11" ht="12" customHeight="1">
      <c r="A74" s="31" t="s">
        <v>73</v>
      </c>
      <c r="B74" s="38"/>
      <c r="C74" s="39"/>
      <c r="D74" s="39"/>
      <c r="E74" s="39"/>
      <c r="F74" s="39"/>
      <c r="G74" s="29"/>
      <c r="H74" s="28">
        <v>655000</v>
      </c>
      <c r="I74" s="30">
        <v>655000</v>
      </c>
      <c r="J74" s="15">
        <f>F74-E74</f>
        <v>0</v>
      </c>
      <c r="K74" s="16">
        <f>I74-H74</f>
        <v>0</v>
      </c>
    </row>
    <row r="75" spans="1:11" ht="12" customHeight="1">
      <c r="A75" s="31" t="s">
        <v>74</v>
      </c>
      <c r="B75" s="28">
        <v>0.71</v>
      </c>
      <c r="C75" s="29">
        <v>430795</v>
      </c>
      <c r="D75" s="27"/>
      <c r="E75" s="14">
        <f>SUM(C75:D75)</f>
        <v>430795</v>
      </c>
      <c r="F75" s="27">
        <v>430795</v>
      </c>
      <c r="G75" s="29"/>
      <c r="H75" s="13">
        <f>E75*B75</f>
        <v>305864.45</v>
      </c>
      <c r="I75" s="16">
        <f>F75*$B75</f>
        <v>305864.45</v>
      </c>
      <c r="J75" s="15">
        <f>F75-E75</f>
        <v>0</v>
      </c>
      <c r="K75" s="16">
        <f>I75-H75</f>
        <v>0</v>
      </c>
    </row>
    <row r="76" spans="1:11" ht="12" customHeight="1">
      <c r="A76" s="31" t="s">
        <v>75</v>
      </c>
      <c r="B76" s="28">
        <v>24</v>
      </c>
      <c r="C76" s="29">
        <v>15564</v>
      </c>
      <c r="D76" s="27">
        <v>-216</v>
      </c>
      <c r="E76" s="14">
        <f>SUM(C76:D76)</f>
        <v>15348</v>
      </c>
      <c r="F76" s="27">
        <v>14754</v>
      </c>
      <c r="G76" s="29"/>
      <c r="H76" s="13">
        <f>E76*B76</f>
        <v>368352</v>
      </c>
      <c r="I76" s="16">
        <f>F76*$B76</f>
        <v>354096</v>
      </c>
      <c r="J76" s="15">
        <f>F76-E76</f>
        <v>-594</v>
      </c>
      <c r="K76" s="16">
        <f>I76-H76</f>
        <v>-14256</v>
      </c>
    </row>
    <row r="77" spans="1:11" ht="12" customHeight="1">
      <c r="A77" s="27"/>
      <c r="B77" s="28"/>
      <c r="C77" s="29"/>
      <c r="D77" s="27"/>
      <c r="E77" s="29"/>
      <c r="F77" s="27"/>
      <c r="G77" s="29"/>
      <c r="H77" s="28"/>
      <c r="I77" s="30"/>
      <c r="J77" s="27"/>
      <c r="K77" s="30"/>
    </row>
    <row r="78" spans="1:11" s="35" customFormat="1" ht="15" customHeight="1">
      <c r="A78" s="32" t="s">
        <v>76</v>
      </c>
      <c r="B78" s="36"/>
      <c r="C78" s="37"/>
      <c r="D78" s="37"/>
      <c r="E78" s="37"/>
      <c r="F78" s="37"/>
      <c r="G78" s="34"/>
      <c r="H78" s="33">
        <f>SUM(H71,H73)</f>
        <v>6744121.244000001</v>
      </c>
      <c r="I78" s="33">
        <f>SUM(I71,I73)</f>
        <v>6649107.424</v>
      </c>
      <c r="J78" s="36"/>
      <c r="K78" s="33">
        <f>SUM(K71,K73)</f>
        <v>-95013.81999999999</v>
      </c>
    </row>
  </sheetData>
  <mergeCells count="1">
    <mergeCell ref="A1:K1"/>
  </mergeCells>
  <printOptions horizontalCentered="1"/>
  <pageMargins left="0.3937007874015748" right="0.3937007874015748" top="1.21" bottom="0.2362204724409449" header="0.4724409448818898" footer="0.2362204724409449"/>
  <pageSetup horizontalDpi="600" verticalDpi="600" orientation="portrait" paperSize="9" scale="70" r:id="rId1"/>
  <headerFooter alignWithMargins="0">
    <oddHeader>&amp;C&amp;"Times New Roman,Félkövér"
A megyei önkormányzatot és intézményeit megillető normatív állami hozzájárulás
2004. évben&amp;R&amp;"Times New Roman,Normál"14. számú melléklet
a 6/2005. (IV.30.) m.ör.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CSMKGYH</dc:creator>
  <cp:keywords/>
  <dc:description/>
  <cp:lastModifiedBy>Csm közgűlés</cp:lastModifiedBy>
  <cp:lastPrinted>2005-05-10T11:53:01Z</cp:lastPrinted>
  <dcterms:created xsi:type="dcterms:W3CDTF">2001-03-05T11:37:56Z</dcterms:created>
  <dcterms:modified xsi:type="dcterms:W3CDTF">2005-05-12T11:14:56Z</dcterms:modified>
  <cp:category/>
  <cp:version/>
  <cp:contentType/>
  <cp:contentStatus/>
</cp:coreProperties>
</file>