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5988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<sst xmlns="http://schemas.openxmlformats.org/spreadsheetml/2006/main" count="56" uniqueCount="47">
  <si>
    <t>Bevétel</t>
  </si>
  <si>
    <t>Eredeti 
előirányzat</t>
  </si>
  <si>
    <t>Módosított
 előirányzat</t>
  </si>
  <si>
    <t>Teljesítés</t>
  </si>
  <si>
    <t>Kiadások</t>
  </si>
  <si>
    <t>1. Működési célú bevételek</t>
  </si>
  <si>
    <t>1. Működési kiadások</t>
  </si>
  <si>
    <t xml:space="preserve"> - Csongrád Megyei Önkormányzat Hivatala</t>
  </si>
  <si>
    <t>Ö S S Z E S E N</t>
  </si>
  <si>
    <t>2. Felhalmozási és tőke jellegű bevételek</t>
  </si>
  <si>
    <t>2. Felhalmozási kiadások</t>
  </si>
  <si>
    <t xml:space="preserve"> - privatizácós bevétel</t>
  </si>
  <si>
    <t xml:space="preserve"> - Egészségbizt. Alap által finanszírozott int.</t>
  </si>
  <si>
    <t xml:space="preserve"> - részesedés értékesítése</t>
  </si>
  <si>
    <t xml:space="preserve"> - felesleges ingatlanok értékesítése</t>
  </si>
  <si>
    <t xml:space="preserve"> - tárgyi eszközök értékesítése</t>
  </si>
  <si>
    <t xml:space="preserve"> - fejlesztési célra átvett pénzeszközök</t>
  </si>
  <si>
    <t>Működési és felhalmozási bevételek összesen</t>
  </si>
  <si>
    <t>Önkormányzaton belüli pénzeszközátadás</t>
  </si>
  <si>
    <t>BEVÉTELEK ÖSSZESEN</t>
  </si>
  <si>
    <t>KIADÁSOK ÖSSZESEN</t>
  </si>
  <si>
    <t>Működési bevétel teljesítése (%)</t>
  </si>
  <si>
    <t>Működési kiadások teljesítése (%)</t>
  </si>
  <si>
    <t>Felhalmozási bevétel teljesítése (%)</t>
  </si>
  <si>
    <t>Felhalmozási kiadások teljesítése (%)</t>
  </si>
  <si>
    <t xml:space="preserve"> - címzett és céltámogatás, egyéb állami tám.</t>
  </si>
  <si>
    <t xml:space="preserve"> - fejlesztési hitel igénybevétele</t>
  </si>
  <si>
    <t xml:space="preserve"> - Egészségbizt. Alap által fin.int-k saját bev.</t>
  </si>
  <si>
    <t xml:space="preserve"> - Csm-i Önkormányzat Hiv. saját folyó bev.</t>
  </si>
  <si>
    <t xml:space="preserve"> - önkormányzati fin. int-k saját folyó bev.</t>
  </si>
  <si>
    <t xml:space="preserve"> - illetékbevétel</t>
  </si>
  <si>
    <t xml:space="preserve"> - átengedett központi bevétel (SZJA)</t>
  </si>
  <si>
    <t xml:space="preserve"> - központi költségvetési állami hozzájárulás</t>
  </si>
  <si>
    <t xml:space="preserve"> - működési célra átvett pénzeszközök</t>
  </si>
  <si>
    <t xml:space="preserve"> - korábbi évek pénzmar. igénybevétele</t>
  </si>
  <si>
    <t xml:space="preserve"> - hitelek, rövid lejáratú értékpapírok bev.</t>
  </si>
  <si>
    <t xml:space="preserve"> - önkormányzati finanszírozású intézménye</t>
  </si>
  <si>
    <t xml:space="preserve"> - pénzeszközátadás, egyéb támogatás</t>
  </si>
  <si>
    <t xml:space="preserve"> - célfeladatok és tartalékok</t>
  </si>
  <si>
    <t xml:space="preserve"> - hitelek, rövid lejáratú értékpapírok kiadásai</t>
  </si>
  <si>
    <t xml:space="preserve"> - önkormányzati finanszírozású intézmények</t>
  </si>
  <si>
    <t xml:space="preserve"> - fejlesztési célra adott pénzeszköz</t>
  </si>
  <si>
    <t xml:space="preserve"> - fejlesztési hitel visszafizetése és kamat</t>
  </si>
  <si>
    <t>Működési és felhalmozási kiadások összesen</t>
  </si>
  <si>
    <t xml:space="preserve"> - osztalék és hozam bevétel</t>
  </si>
  <si>
    <t xml:space="preserve"> - működési célú támogatási kölcsön</t>
  </si>
  <si>
    <t>3. számú melléklet Csongrád Megye Önkormányzatának 3/2003.(IV.30.) számú rendeletéhez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</si>
</sst>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0.0%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165" fontId="4" fillId="0" borderId="0" xfId="19" applyNumberFormat="1" applyFont="1" applyAlignment="1">
      <alignment/>
    </xf>
    <xf numFmtId="3" fontId="4" fillId="0" borderId="0" xfId="0" applyNumberFormat="1" applyFont="1" applyAlignment="1">
      <alignment/>
    </xf>
    <xf numFmtId="165" fontId="4" fillId="0" borderId="0" xfId="19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B1">
      <pane ySplit="2" topLeftCell="BM3" activePane="bottomLeft" state="frozen"/>
      <selection pane="topLeft" activeCell="B1" sqref="B1"/>
      <selection pane="bottomLeft" activeCell="B3" sqref="B3"/>
    </sheetView>
  </sheetViews>
  <sheetFormatPr defaultColWidth="9.140625" defaultRowHeight="12.75"/>
  <cols>
    <col min="1" max="1" width="35.7109375" style="2" customWidth="1"/>
    <col min="2" max="4" width="10.7109375" style="2" customWidth="1"/>
    <col min="5" max="5" width="35.7109375" style="2" customWidth="1"/>
    <col min="6" max="8" width="10.7109375" style="2" customWidth="1"/>
    <col min="9" max="16384" width="9.140625" style="2" customWidth="1"/>
  </cols>
  <sheetData>
    <row r="1" spans="2:8" ht="15">
      <c r="B1" s="13" t="s">
        <v>46</v>
      </c>
      <c r="C1" s="13"/>
      <c r="D1" s="13"/>
      <c r="E1" s="13"/>
      <c r="F1" s="13"/>
      <c r="G1" s="13"/>
      <c r="H1" s="13"/>
    </row>
    <row r="2" spans="1:8" s="1" customFormat="1" ht="26.25">
      <c r="A2" s="3" t="s">
        <v>0</v>
      </c>
      <c r="B2" s="4" t="s">
        <v>1</v>
      </c>
      <c r="C2" s="4" t="s">
        <v>2</v>
      </c>
      <c r="D2" s="5" t="s">
        <v>3</v>
      </c>
      <c r="E2" s="3" t="s">
        <v>4</v>
      </c>
      <c r="F2" s="4" t="s">
        <v>1</v>
      </c>
      <c r="G2" s="4" t="s">
        <v>2</v>
      </c>
      <c r="H2" s="3" t="s">
        <v>3</v>
      </c>
    </row>
    <row r="3" spans="1:5" ht="12.75">
      <c r="A3" s="2" t="s">
        <v>5</v>
      </c>
      <c r="B3" s="6"/>
      <c r="D3" s="7"/>
      <c r="E3" s="2" t="s">
        <v>6</v>
      </c>
    </row>
    <row r="4" spans="1:8" ht="12.75">
      <c r="A4" s="2" t="s">
        <v>29</v>
      </c>
      <c r="B4" s="2">
        <f>1214347-B5-B6</f>
        <v>825743</v>
      </c>
      <c r="C4" s="2">
        <f>1237621-C5-C6</f>
        <v>911788</v>
      </c>
      <c r="D4" s="7">
        <f>1293347-D5-D6</f>
        <v>905142</v>
      </c>
      <c r="E4" s="2" t="s">
        <v>36</v>
      </c>
      <c r="F4" s="2">
        <f>5007559+1575996+137206+3110777+60419+98632-F5-F6</f>
        <v>5048504</v>
      </c>
      <c r="G4" s="2">
        <f>5505718+1715196+149672+3768208+85725+109975-G5-G6</f>
        <v>5833100</v>
      </c>
      <c r="H4" s="2">
        <f>5414163+1689691+145479+3524661+348340+98227-H5-H6</f>
        <v>5577759</v>
      </c>
    </row>
    <row r="5" spans="1:8" ht="12.75">
      <c r="A5" s="2" t="s">
        <v>27</v>
      </c>
      <c r="B5" s="2">
        <v>293116</v>
      </c>
      <c r="C5" s="2">
        <v>230505</v>
      </c>
      <c r="D5" s="7">
        <v>225333</v>
      </c>
      <c r="E5" s="2" t="s">
        <v>12</v>
      </c>
      <c r="F5" s="2">
        <f>1801146+606126+51565+1541741+9150</f>
        <v>4009728</v>
      </c>
      <c r="G5" s="2">
        <f>1980493+649274+56221+1810578+23522</f>
        <v>4520088</v>
      </c>
      <c r="H5" s="2">
        <f>1979643+647977+57159+1789497+22238</f>
        <v>4496514</v>
      </c>
    </row>
    <row r="6" spans="1:8" ht="12.75">
      <c r="A6" s="2" t="s">
        <v>28</v>
      </c>
      <c r="B6" s="2">
        <f>7000+11860+16640+14336+10652+35000</f>
        <v>95488</v>
      </c>
      <c r="C6" s="2">
        <v>95328</v>
      </c>
      <c r="D6" s="7">
        <v>162872</v>
      </c>
      <c r="E6" s="2" t="s">
        <v>7</v>
      </c>
      <c r="F6" s="2">
        <f>521149+150136+14327+211279+35466</f>
        <v>932357</v>
      </c>
      <c r="G6" s="2">
        <f>503508+146072+13557+275763+42406</f>
        <v>981306</v>
      </c>
      <c r="H6" s="2">
        <f>493616+138729+11313+228405+274225</f>
        <v>1146288</v>
      </c>
    </row>
    <row r="7" spans="1:8" ht="12.75">
      <c r="A7" s="2" t="s">
        <v>30</v>
      </c>
      <c r="B7" s="2">
        <v>1110000</v>
      </c>
      <c r="C7" s="2">
        <v>1210000</v>
      </c>
      <c r="D7" s="7">
        <v>1213680</v>
      </c>
      <c r="E7" s="2" t="s">
        <v>37</v>
      </c>
      <c r="F7" s="2">
        <f>4543236-4206169</f>
        <v>337067</v>
      </c>
      <c r="G7" s="2">
        <f>5105867-4593796-9897-22400</f>
        <v>479774</v>
      </c>
      <c r="H7" s="2">
        <f>5033440-4518526-7193-22400</f>
        <v>485321</v>
      </c>
    </row>
    <row r="8" spans="1:8" ht="12.75">
      <c r="A8" s="2" t="s">
        <v>31</v>
      </c>
      <c r="B8" s="2">
        <v>867489</v>
      </c>
      <c r="C8" s="2">
        <v>871917</v>
      </c>
      <c r="D8" s="7">
        <v>871917</v>
      </c>
      <c r="E8" s="2" t="s">
        <v>38</v>
      </c>
      <c r="F8" s="2">
        <v>191601</v>
      </c>
      <c r="G8" s="2">
        <v>137904</v>
      </c>
      <c r="H8" s="2">
        <v>10676</v>
      </c>
    </row>
    <row r="9" spans="1:8" ht="12.75">
      <c r="A9" s="2" t="s">
        <v>32</v>
      </c>
      <c r="B9" s="2">
        <v>3678243</v>
      </c>
      <c r="C9" s="2">
        <v>3612155</v>
      </c>
      <c r="D9" s="7">
        <v>3612155</v>
      </c>
      <c r="E9" s="2" t="s">
        <v>39</v>
      </c>
      <c r="H9" s="2">
        <v>1370453</v>
      </c>
    </row>
    <row r="10" spans="1:4" ht="12.75">
      <c r="A10" s="2" t="s">
        <v>33</v>
      </c>
      <c r="B10" s="2">
        <v>3970998</v>
      </c>
      <c r="C10" s="2">
        <f>4210087+1296+446349</f>
        <v>4657732</v>
      </c>
      <c r="D10" s="7">
        <v>4673872</v>
      </c>
    </row>
    <row r="11" spans="1:4" ht="12.75">
      <c r="A11" s="2" t="s">
        <v>34</v>
      </c>
      <c r="B11" s="2">
        <v>4243</v>
      </c>
      <c r="C11" s="2">
        <v>975518</v>
      </c>
      <c r="D11" s="7">
        <v>946861</v>
      </c>
    </row>
    <row r="12" spans="1:4" ht="12.75">
      <c r="A12" s="2" t="s">
        <v>45</v>
      </c>
      <c r="C12" s="2">
        <v>63700</v>
      </c>
      <c r="D12" s="7">
        <v>63700</v>
      </c>
    </row>
    <row r="13" spans="1:4" ht="12.75">
      <c r="A13" s="2" t="s">
        <v>35</v>
      </c>
      <c r="D13" s="7">
        <v>1370453</v>
      </c>
    </row>
    <row r="14" spans="1:8" ht="12.75">
      <c r="A14" s="8" t="s">
        <v>8</v>
      </c>
      <c r="B14" s="2">
        <f>SUM(B4:B13)</f>
        <v>10845320</v>
      </c>
      <c r="C14" s="2">
        <f aca="true" t="shared" si="0" ref="C14:H14">SUM(C4:C13)</f>
        <v>12628643</v>
      </c>
      <c r="D14" s="7">
        <f t="shared" si="0"/>
        <v>14045985</v>
      </c>
      <c r="E14" s="8" t="s">
        <v>8</v>
      </c>
      <c r="F14" s="2">
        <f t="shared" si="0"/>
        <v>10519257</v>
      </c>
      <c r="G14" s="2">
        <f t="shared" si="0"/>
        <v>11952172</v>
      </c>
      <c r="H14" s="2">
        <f t="shared" si="0"/>
        <v>13087011</v>
      </c>
    </row>
    <row r="15" ht="12.75">
      <c r="D15" s="7"/>
    </row>
    <row r="16" spans="1:5" ht="12.75">
      <c r="A16" s="2" t="s">
        <v>9</v>
      </c>
      <c r="D16" s="7"/>
      <c r="E16" s="2" t="s">
        <v>10</v>
      </c>
    </row>
    <row r="17" spans="1:8" ht="12.75">
      <c r="A17" s="2" t="s">
        <v>11</v>
      </c>
      <c r="B17" s="2">
        <v>9500</v>
      </c>
      <c r="C17" s="2">
        <v>9500</v>
      </c>
      <c r="D17" s="7">
        <v>11314</v>
      </c>
      <c r="E17" s="2" t="s">
        <v>40</v>
      </c>
      <c r="F17" s="2">
        <f>88942+1719964-F18-F19</f>
        <v>65012</v>
      </c>
      <c r="G17" s="2">
        <f>167626+2680280-G18-G19</f>
        <v>214356</v>
      </c>
      <c r="H17" s="2">
        <f>298571-105178</f>
        <v>193393</v>
      </c>
    </row>
    <row r="18" spans="1:8" ht="12.75">
      <c r="A18" s="2" t="s">
        <v>44</v>
      </c>
      <c r="D18" s="7">
        <v>76</v>
      </c>
      <c r="E18" s="2" t="s">
        <v>12</v>
      </c>
      <c r="F18" s="2">
        <f>8000+6175</f>
        <v>14175</v>
      </c>
      <c r="G18" s="2">
        <f>11792+93352</f>
        <v>105144</v>
      </c>
      <c r="H18" s="2">
        <f>17707+55567+31904</f>
        <v>105178</v>
      </c>
    </row>
    <row r="19" spans="1:8" ht="12.75">
      <c r="A19" s="2" t="s">
        <v>13</v>
      </c>
      <c r="C19" s="2">
        <v>6440</v>
      </c>
      <c r="D19" s="7">
        <v>1580</v>
      </c>
      <c r="E19" s="2" t="s">
        <v>7</v>
      </c>
      <c r="F19" s="2">
        <f>63249+1666470</f>
        <v>1729719</v>
      </c>
      <c r="G19" s="2">
        <f>123258+2405148</f>
        <v>2528406</v>
      </c>
      <c r="H19" s="2">
        <f>89331+1715867+1700</f>
        <v>1806898</v>
      </c>
    </row>
    <row r="20" spans="1:8" ht="12.75">
      <c r="A20" s="2" t="s">
        <v>14</v>
      </c>
      <c r="B20" s="2">
        <v>24000</v>
      </c>
      <c r="C20" s="2">
        <v>11200</v>
      </c>
      <c r="D20" s="7">
        <f>2338+1161</f>
        <v>3499</v>
      </c>
      <c r="E20" s="2" t="s">
        <v>41</v>
      </c>
      <c r="G20" s="2">
        <f>9897+22400</f>
        <v>32297</v>
      </c>
      <c r="H20" s="2">
        <f>7193+22400</f>
        <v>29593</v>
      </c>
    </row>
    <row r="21" spans="1:5" ht="12.75">
      <c r="A21" s="2" t="s">
        <v>15</v>
      </c>
      <c r="B21" s="2">
        <v>6000</v>
      </c>
      <c r="C21" s="2">
        <f>1219+8560</f>
        <v>9779</v>
      </c>
      <c r="D21" s="7">
        <f>1325+8240</f>
        <v>9565</v>
      </c>
      <c r="E21" s="2" t="s">
        <v>42</v>
      </c>
    </row>
    <row r="22" spans="1:4" ht="12.75">
      <c r="A22" s="2" t="s">
        <v>16</v>
      </c>
      <c r="B22" s="2">
        <v>103433</v>
      </c>
      <c r="C22" s="2">
        <v>310804</v>
      </c>
      <c r="D22" s="7">
        <v>273565</v>
      </c>
    </row>
    <row r="23" spans="1:4" ht="12.75">
      <c r="A23" s="2" t="s">
        <v>25</v>
      </c>
      <c r="B23" s="2">
        <f>2300+1246300</f>
        <v>1248600</v>
      </c>
      <c r="C23" s="2">
        <f>66000+485846+1304163</f>
        <v>1856009</v>
      </c>
      <c r="D23" s="7">
        <f>485846+1142804</f>
        <v>1628650</v>
      </c>
    </row>
    <row r="24" spans="1:4" ht="12.75">
      <c r="A24" s="2" t="s">
        <v>26</v>
      </c>
      <c r="B24" s="2">
        <v>91310</v>
      </c>
      <c r="D24" s="7"/>
    </row>
    <row r="25" spans="1:8" ht="12.75">
      <c r="A25" s="8" t="s">
        <v>8</v>
      </c>
      <c r="B25" s="2">
        <f>SUM(B17:B24)</f>
        <v>1482843</v>
      </c>
      <c r="C25" s="2">
        <f>SUM(C17:C24)</f>
        <v>2203732</v>
      </c>
      <c r="D25" s="7">
        <f>SUM(D17:D23)</f>
        <v>1928249</v>
      </c>
      <c r="E25" s="8" t="s">
        <v>8</v>
      </c>
      <c r="F25" s="2">
        <f>SUM(F17:F23)</f>
        <v>1808906</v>
      </c>
      <c r="G25" s="2">
        <f>SUM(G17:G23)</f>
        <v>2880203</v>
      </c>
      <c r="H25" s="2">
        <f>SUM(H17:H23)</f>
        <v>2135062</v>
      </c>
    </row>
    <row r="26" ht="12.75">
      <c r="D26" s="7"/>
    </row>
    <row r="27" spans="1:8" ht="12.75">
      <c r="A27" s="8" t="s">
        <v>17</v>
      </c>
      <c r="B27" s="2">
        <f>B14+B25</f>
        <v>12328163</v>
      </c>
      <c r="C27" s="2">
        <f>C14+C25</f>
        <v>14832375</v>
      </c>
      <c r="D27" s="7">
        <f>D14+D25</f>
        <v>15974234</v>
      </c>
      <c r="E27" s="8" t="s">
        <v>43</v>
      </c>
      <c r="F27" s="2">
        <f>F14+F25</f>
        <v>12328163</v>
      </c>
      <c r="G27" s="2">
        <f>G14+G25</f>
        <v>14832375</v>
      </c>
      <c r="H27" s="2">
        <f>H14+H25</f>
        <v>15222073</v>
      </c>
    </row>
    <row r="28" ht="12.75">
      <c r="D28" s="7"/>
    </row>
    <row r="29" spans="1:8" ht="12.75">
      <c r="A29" s="2" t="s">
        <v>18</v>
      </c>
      <c r="C29" s="2">
        <v>-22100</v>
      </c>
      <c r="D29" s="7">
        <v>-22100</v>
      </c>
      <c r="E29" s="2" t="s">
        <v>18</v>
      </c>
      <c r="G29" s="2">
        <v>-22100</v>
      </c>
      <c r="H29" s="12">
        <v>-22100</v>
      </c>
    </row>
    <row r="30" ht="12.75">
      <c r="D30" s="7"/>
    </row>
    <row r="31" spans="1:8" ht="12.75">
      <c r="A31" s="2" t="s">
        <v>19</v>
      </c>
      <c r="B31" s="2">
        <f>B27+B29</f>
        <v>12328163</v>
      </c>
      <c r="C31" s="2">
        <f aca="true" t="shared" si="1" ref="C31:H31">C27+C29</f>
        <v>14810275</v>
      </c>
      <c r="D31" s="7">
        <f t="shared" si="1"/>
        <v>15952134</v>
      </c>
      <c r="E31" s="2" t="s">
        <v>20</v>
      </c>
      <c r="F31" s="2">
        <f t="shared" si="1"/>
        <v>12328163</v>
      </c>
      <c r="G31" s="2">
        <f t="shared" si="1"/>
        <v>14810275</v>
      </c>
      <c r="H31" s="2">
        <f t="shared" si="1"/>
        <v>15199973</v>
      </c>
    </row>
    <row r="32" ht="12.75">
      <c r="D32" s="7"/>
    </row>
    <row r="33" spans="1:6" ht="12.75">
      <c r="A33" s="8" t="s">
        <v>21</v>
      </c>
      <c r="B33" s="9">
        <f>D14/C14</f>
        <v>1.1122323277330748</v>
      </c>
      <c r="C33" s="10"/>
      <c r="D33" s="7"/>
      <c r="E33" s="8" t="s">
        <v>22</v>
      </c>
      <c r="F33" s="9">
        <f>H14/G14</f>
        <v>1.0949483491368766</v>
      </c>
    </row>
    <row r="34" spans="1:6" ht="12.75">
      <c r="A34" s="8" t="s">
        <v>23</v>
      </c>
      <c r="B34" s="11">
        <f>D27/C27</f>
        <v>1.0769842321273566</v>
      </c>
      <c r="C34" s="10"/>
      <c r="D34" s="7"/>
      <c r="E34" s="8" t="s">
        <v>24</v>
      </c>
      <c r="F34" s="9">
        <f>H27/G27</f>
        <v>1.0262734727243614</v>
      </c>
    </row>
    <row r="35" ht="12.75">
      <c r="A35" s="8"/>
    </row>
  </sheetData>
  <mergeCells count="1">
    <mergeCell ref="B1:H1"/>
  </mergeCells>
  <printOptions gridLines="1"/>
  <pageMargins left="0.6" right="0.61" top="1.29" bottom="0.64" header="0.42" footer="0.5"/>
  <pageSetup horizontalDpi="300" verticalDpi="300" orientation="landscape" paperSize="9" r:id="rId1"/>
  <headerFooter alignWithMargins="0">
    <oddHeader>&amp;C&amp;"Times New Roman CE,Félkövér"
A Csongrád Megyei Önkormányzat 2002. évi működési és felhalmozási célú bevételei és kiadásai&amp;R&amp;"Times New Roman CE,Normál"3. számú melléklet 
eFt-ban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CSMKGYH</dc:creator>
  <cp:keywords/>
  <dc:description/>
  <cp:lastModifiedBy>Csongrád Megyei Közgyűlés</cp:lastModifiedBy>
  <cp:lastPrinted>2003-04-16T12:53:37Z</cp:lastPrinted>
  <dcterms:created xsi:type="dcterms:W3CDTF">2001-03-05T11:34:53Z</dcterms:created>
  <dcterms:modified xsi:type="dcterms:W3CDTF">2003-05-08T11:20:36Z</dcterms:modified>
  <cp:category/>
  <cp:version/>
  <cp:contentType/>
  <cp:contentStatus/>
</cp:coreProperties>
</file>